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<sst xmlns="http://schemas.openxmlformats.org/spreadsheetml/2006/main" count="79">
  <si>
    <t>公開類</t>
  </si>
  <si>
    <t>月報</t>
  </si>
  <si>
    <t>臺中市西屯區公所一般公文統計表</t>
  </si>
  <si>
    <t>中華民國115年5月</t>
  </si>
  <si>
    <t>項目</t>
  </si>
  <si>
    <t>數量</t>
  </si>
  <si>
    <t>科室</t>
  </si>
  <si>
    <t>合計</t>
  </si>
  <si>
    <t>區長室</t>
  </si>
  <si>
    <t>主任秘書室</t>
  </si>
  <si>
    <t>公用課</t>
  </si>
  <si>
    <t>農業及建設課</t>
  </si>
  <si>
    <t>民政課</t>
  </si>
  <si>
    <t>社會課</t>
  </si>
  <si>
    <t>人文課</t>
  </si>
  <si>
    <t>秘書室</t>
  </si>
  <si>
    <t>人事室</t>
  </si>
  <si>
    <t>會計室</t>
  </si>
  <si>
    <t>政風室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</si>
  <si>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</si>
  <si>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</si>
  <si>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</si>
  <si>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</si>
  <si>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</si>
  <si>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</si>
  <si>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</si>
  <si>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</si>
  <si>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</si>
  <si>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</si>
  <si>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</si>
  <si>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</si>
  <si>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</si>
  <si>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</si>
  <si>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</si>
  <si>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</si>
  <si>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</si>
  <si>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</si>
  <si>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</si>
  <si>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</si>
  <si>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</si>
  <si>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</si>
  <si>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</si>
  <si>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</si>
  <si>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</si>
  <si>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</si>
  <si>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</si>
  <si>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</si>
  <si>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</si>
  <si>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</si>
  <si>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</si>
  <si>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</si>
  <si>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</si>
  <si>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</si>
  <si>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</si>
  <si>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</si>
  <si>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</si>
  <si>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</si>
  <si>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</si>
  <si>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</si>
  <si>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</si>
  <si>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</si>
  <si>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</si>
  <si>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</si>
  <si>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</si>
  <si>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</si>
  <si>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中華民國115年6月1日編製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</si>
  <si>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</si>
  <si>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</si>
  <si>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</si>
  <si>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</si>
  <si>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</si>
  <si>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</si>
  <si>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</si>
  <si>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臺中市西屯區公所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</si>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</sst>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7">
    <numFmt formatCode="#,##0_ " numFmtId="197"/>
    <numFmt formatCode="_-* #,##0_-;\-* #,##0_-;_-* &quot;-&quot;_-;_-@_-" numFmtId="198"/>
    <numFmt formatCode="_-* #,##0.00_-;\-* #,##0.00_-;_-* &quot;-&quot;??_-;_-@_-" numFmtId="199"/>
    <numFmt formatCode="#,##0.00_);\(#,##0.00\)" numFmtId="200"/>
    <numFmt formatCode="#,##0.00_ " numFmtId="201"/>
    <numFmt formatCode="0.00_ " numFmtId="202"/>
    <numFmt formatCode="#,##0.00;[Red](#,##0.00)" numFmtId="203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right" vertical="center" wrapText="true"/>
    </xf>
    <xf numFmtId="0" fontId="5" borderId="5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5" borderId="6" xfId="0" applyFont="true" applyBorder="true">
      <alignment horizontal="right" vertical="center" wrapText="true"/>
    </xf>
    <xf numFmtId="0" fontId="2" borderId="7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6" borderId="1" xfId="0" applyNumberFormat="true" applyFont="true" applyBorder="true">
      <alignment horizontal="center" vertical="center" wrapText="true"/>
    </xf>
    <xf numFmtId="198" fontId="7" borderId="1" xfId="0" applyNumberFormat="true" applyFont="true" applyBorder="true">
      <alignment horizontal="right" vertical="center"/>
    </xf>
    <xf numFmtId="0" fontId="7" borderId="1" xfId="0" applyFont="true" applyBorder="true">
      <alignment horizontal="right"/>
    </xf>
    <xf numFmtId="197" fontId="7" borderId="1" xfId="0" applyNumberFormat="true" applyFont="true" applyBorder="true">
      <alignment horizontal="right"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197" fontId="8" borderId="1" xfId="0" applyNumberFormat="true" applyFont="true" applyBorder="true">
      <alignment horizontal="center" vertical="center" wrapText="true"/>
    </xf>
    <xf numFmtId="197" fontId="7" borderId="1" xfId="0" applyNumberFormat="true" applyFont="true" applyBorder="true">
      <alignment horizontal="right"/>
    </xf>
    <xf numFmtId="197" fontId="2" borderId="0" xfId="0" applyNumberFormat="true" applyFont="true">
      <alignment horizontal="right" vertical="center" wrapText="true"/>
    </xf>
    <xf numFmtId="199" fontId="7" borderId="1" xfId="0" applyNumberFormat="true" applyFont="true" applyBorder="true">
      <alignment horizontal="right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199" fontId="7" borderId="1" xfId="0" applyNumberFormat="true" applyFont="true" applyBorder="true">
      <alignment horizontal="right" vertical="center"/>
    </xf>
    <xf numFmtId="200" fontId="7" borderId="1" xfId="0" applyNumberFormat="true" applyFont="true" applyBorder="true">
      <alignment horizontal="right" vertical="center"/>
    </xf>
    <xf numFmtId="201" fontId="7" borderId="1" xfId="0" applyNumberFormat="true" applyFont="true" applyBorder="true">
      <alignment horizontal="right" vertical="center"/>
    </xf>
    <xf numFmtId="202" fontId="7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203" fontId="1" borderId="0" xfId="0" applyNumberFormat="true" applyFont="true">
      <alignment horizontal="right" vertical="center"/>
    </xf>
    <xf numFmtId="202" fontId="7" borderId="1" xfId="0" applyNumberFormat="true" applyFont="true" applyBorder="true">
      <alignment horizontal="right"/>
    </xf>
    <xf numFmtId="10" fontId="1" borderId="0" xfId="0" applyNumberFormat="true" applyFont="true">
      <alignment horizontal="right" vertical="center"/>
    </xf>
    <xf numFmtId="202" fontId="2" borderId="2" xfId="0" applyNumberFormat="true" applyFont="true" applyBorder="true">
      <alignment horizontal="right" vertical="center" wrapText="true"/>
    </xf>
    <xf numFmtId="202" fontId="2" borderId="0" xfId="0" applyNumberFormat="true" applyFont="true">
      <alignment horizontal="right" vertical="center" wrapText="true"/>
    </xf>
    <xf numFmtId="202" fontId="1" borderId="0" xfId="0" applyNumberFormat="true" applyFont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0" borderId="1" xfId="0" applyNumberFormat="true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7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F21" sqref="F21:F21"/>
    </sheetView>
  </sheetViews>
  <sheetFormatPr customHeight="false" defaultColWidth="9.28125" defaultRowHeight="15"/>
  <cols>
    <col min="1" max="1" bestFit="false" customWidth="true" width="16.3515625" hidden="false" outlineLevel="0"/>
    <col min="2" max="4" bestFit="false" customWidth="true" width="12.7812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1.78125" hidden="false" outlineLevel="0"/>
    <col min="8" max="8" bestFit="false" customWidth="true" width="9.7812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2.78125" hidden="false" outlineLevel="0"/>
    <col min="16" max="16" bestFit="false" customWidth="true" width="11.21093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2.2109375" hidden="false" outlineLevel="0"/>
    <col min="20" max="20" bestFit="false" customWidth="true" width="10.3515625" hidden="false" outlineLevel="0"/>
    <col min="21" max="21" bestFit="false" customWidth="true" width="12.2109375" hidden="false" outlineLevel="0"/>
    <col min="22" max="50" bestFit="false" customWidth="true" width="9.2109375" hidden="false" outlineLevel="0"/>
  </cols>
  <sheetData>
    <row r="1" ht="37.5" customHeight="true">
      <c r="A1" s="1" t="s">
        <v>0</v>
      </c>
      <c r="B1" s="14"/>
      <c r="C1" s="13"/>
      <c r="D1" s="11"/>
      <c r="E1" s="11"/>
      <c r="F1" s="11"/>
      <c r="G1" s="11"/>
      <c r="H1" s="38"/>
      <c r="I1" s="11"/>
      <c r="J1" s="38"/>
      <c r="K1" s="37"/>
      <c r="L1" s="37"/>
      <c r="M1" s="11"/>
      <c r="N1" s="11"/>
      <c r="O1" s="37"/>
      <c r="P1" s="51"/>
      <c r="Q1" s="51"/>
      <c r="R1" s="56"/>
      <c r="S1" s="1" t="s">
        <v>70</v>
      </c>
      <c r="T1" s="58" t="s">
        <v>73</v>
      </c>
      <c r="U1" s="58"/>
      <c r="V1" s="14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9.5" customHeight="true">
      <c r="A2" s="1" t="s">
        <v>1</v>
      </c>
      <c r="B2" s="15" t="s">
        <v>23</v>
      </c>
      <c r="C2" s="24" t="s">
        <v>29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49"/>
      <c r="P2" s="52"/>
      <c r="Q2" s="52"/>
      <c r="R2" s="57"/>
      <c r="S2" s="1" t="s">
        <v>71</v>
      </c>
      <c r="T2" s="59" t="s">
        <v>74</v>
      </c>
      <c r="U2" s="59"/>
      <c r="V2" s="14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6.5" customHeight="true">
      <c r="A3" s="2"/>
      <c r="B3" s="2"/>
      <c r="C3" s="2"/>
      <c r="D3" s="2"/>
      <c r="E3" s="2"/>
      <c r="F3" s="2"/>
      <c r="G3" s="31"/>
      <c r="H3" s="2"/>
      <c r="I3" s="31"/>
      <c r="J3" s="2"/>
      <c r="K3" s="31"/>
      <c r="L3" s="2"/>
      <c r="M3" s="2"/>
      <c r="N3" s="2"/>
      <c r="O3" s="31"/>
      <c r="P3" s="2"/>
      <c r="Q3" s="2"/>
      <c r="R3" s="50"/>
      <c r="S3" s="50"/>
      <c r="T3" s="50"/>
      <c r="U3" s="50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33.6" customHeight="true">
      <c r="A6" s="5" t="s">
        <v>4</v>
      </c>
      <c r="B6" s="16" t="s">
        <v>24</v>
      </c>
      <c r="C6" s="16"/>
      <c r="D6" s="16"/>
      <c r="E6" s="16"/>
      <c r="F6" s="16" t="s">
        <v>38</v>
      </c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 t="s">
        <v>67</v>
      </c>
      <c r="S6" s="16"/>
      <c r="T6" s="16"/>
      <c r="U6" s="16"/>
      <c r="V6" s="14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7.25" customHeight="true">
      <c r="A7" s="6" t="s">
        <v>5</v>
      </c>
      <c r="B7" s="17" t="s">
        <v>25</v>
      </c>
      <c r="C7" s="17" t="s">
        <v>30</v>
      </c>
      <c r="D7" s="17" t="s">
        <v>32</v>
      </c>
      <c r="E7" s="17" t="s">
        <v>35</v>
      </c>
      <c r="F7" s="16" t="s">
        <v>39</v>
      </c>
      <c r="G7" s="16"/>
      <c r="H7" s="16"/>
      <c r="I7" s="16"/>
      <c r="J7" s="16"/>
      <c r="K7" s="16"/>
      <c r="L7" s="17" t="s">
        <v>41</v>
      </c>
      <c r="M7" s="47" t="s">
        <v>56</v>
      </c>
      <c r="N7" s="17" t="s">
        <v>58</v>
      </c>
      <c r="O7" s="17" t="s">
        <v>60</v>
      </c>
      <c r="P7" s="16" t="s">
        <v>62</v>
      </c>
      <c r="Q7" s="16"/>
      <c r="R7" s="16" t="s">
        <v>67</v>
      </c>
      <c r="S7" s="16"/>
      <c r="T7" s="17" t="s">
        <v>75</v>
      </c>
      <c r="U7" s="17" t="s">
        <v>77</v>
      </c>
      <c r="V7" s="14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6.9" customHeight="true">
      <c r="A8" s="7"/>
      <c r="B8" s="17"/>
      <c r="C8" s="17"/>
      <c r="D8" s="17"/>
      <c r="E8" s="27" t="s">
        <v>36</v>
      </c>
      <c r="F8" s="16" t="s">
        <v>40</v>
      </c>
      <c r="G8" s="16"/>
      <c r="H8" s="16" t="s">
        <v>47</v>
      </c>
      <c r="I8" s="16"/>
      <c r="J8" s="16" t="s">
        <v>50</v>
      </c>
      <c r="K8" s="16"/>
      <c r="L8" s="27" t="s">
        <v>53</v>
      </c>
      <c r="M8" s="47"/>
      <c r="N8" s="17"/>
      <c r="O8" s="17"/>
      <c r="P8" s="16" t="s">
        <v>63</v>
      </c>
      <c r="Q8" s="16"/>
      <c r="R8" s="16" t="s">
        <v>68</v>
      </c>
      <c r="S8" s="16"/>
      <c r="T8" s="17"/>
      <c r="U8" s="17"/>
      <c r="V8" s="14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7.25" customHeight="true">
      <c r="A9" s="8" t="s">
        <v>6</v>
      </c>
      <c r="B9" s="17"/>
      <c r="C9" s="17"/>
      <c r="D9" s="17"/>
      <c r="E9" s="27"/>
      <c r="F9" s="17" t="s">
        <v>41</v>
      </c>
      <c r="G9" s="16" t="s">
        <v>43</v>
      </c>
      <c r="H9" s="17" t="s">
        <v>41</v>
      </c>
      <c r="I9" s="16" t="s">
        <v>43</v>
      </c>
      <c r="J9" s="17" t="s">
        <v>41</v>
      </c>
      <c r="K9" s="16" t="s">
        <v>43</v>
      </c>
      <c r="L9" s="27"/>
      <c r="M9" s="47"/>
      <c r="N9" s="17"/>
      <c r="O9" s="17"/>
      <c r="P9" s="17" t="s">
        <v>41</v>
      </c>
      <c r="Q9" s="54" t="s">
        <v>43</v>
      </c>
      <c r="R9" s="17" t="s">
        <v>41</v>
      </c>
      <c r="S9" s="54" t="s">
        <v>43</v>
      </c>
      <c r="T9" s="17"/>
      <c r="U9" s="17"/>
      <c r="V9" s="14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6.5" customHeight="true">
      <c r="A10" s="9"/>
      <c r="B10" s="18" t="s">
        <v>26</v>
      </c>
      <c r="C10" s="18" t="s">
        <v>31</v>
      </c>
      <c r="D10" s="18" t="s">
        <v>33</v>
      </c>
      <c r="E10" s="18" t="s">
        <v>37</v>
      </c>
      <c r="F10" s="18" t="s">
        <v>42</v>
      </c>
      <c r="G10" s="32" t="s">
        <v>44</v>
      </c>
      <c r="H10" s="18" t="s">
        <v>48</v>
      </c>
      <c r="I10" s="32" t="s">
        <v>49</v>
      </c>
      <c r="J10" s="18" t="s">
        <v>51</v>
      </c>
      <c r="K10" s="32" t="s">
        <v>52</v>
      </c>
      <c r="L10" s="17" t="s">
        <v>54</v>
      </c>
      <c r="M10" s="17" t="s">
        <v>57</v>
      </c>
      <c r="N10" s="17" t="s">
        <v>59</v>
      </c>
      <c r="O10" s="17" t="s">
        <v>61</v>
      </c>
      <c r="P10" s="17" t="s">
        <v>64</v>
      </c>
      <c r="Q10" s="55" t="s">
        <v>66</v>
      </c>
      <c r="R10" s="17" t="s">
        <v>69</v>
      </c>
      <c r="S10" s="55" t="s">
        <v>72</v>
      </c>
      <c r="T10" s="17" t="s">
        <v>76</v>
      </c>
      <c r="U10" s="17" t="s">
        <v>78</v>
      </c>
      <c r="V10" s="14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6.5" customHeight="true">
      <c r="A11" s="10" t="s">
        <v>7</v>
      </c>
      <c r="B11" s="19" t="n">
        <f>B14+B15+B16+B17+B18+B19+B20+B21+B22</f>
        <v>2146</v>
      </c>
      <c r="C11" s="19" t="n">
        <f>C14+C15+C16+C17+C18+C19+C20+C21+C22</f>
        <v>191</v>
      </c>
      <c r="D11" s="19" t="n">
        <f>D14+D15+D16+D17+D18+D19+D20+D21+D22</f>
        <v>559</v>
      </c>
      <c r="E11" s="19" t="n">
        <f>SUM(B11:D11)</f>
        <v>2896</v>
      </c>
      <c r="F11" s="19" t="n">
        <f>F14+F15+F16+F17+F18+F19+F20+F21+F22</f>
        <v>1078</v>
      </c>
      <c r="G11" s="33" t="n">
        <f>IF($L11=0, "--", ROUND(F11/$L11*100, 2))</f>
        <v>100</v>
      </c>
      <c r="H11" s="19" t="n">
        <f>H14+H15+H16+H17+H18+H19+H20+H21+H22</f>
        <v>0</v>
      </c>
      <c r="I11" s="40" t="n">
        <f>IF(L11=0, 0, H11/L11*100)</f>
        <v>0</v>
      </c>
      <c r="J11" s="19" t="n">
        <f>J14+J15+J16+J17+J18+J19+J20+J21+J22</f>
        <v>0</v>
      </c>
      <c r="K11" s="36" t="n">
        <v>0</v>
      </c>
      <c r="L11" s="19" t="n">
        <f>SUM(F11, H11, J11)</f>
        <v>1078</v>
      </c>
      <c r="M11" s="40" t="n">
        <v>1.27</v>
      </c>
      <c r="N11" s="19" t="n">
        <f>N14+N15+N16+N17+N18+N19+N20+N21+N22</f>
        <v>1549</v>
      </c>
      <c r="O11" s="19" t="n">
        <f>O14+O15+O16+O17+O18+O19+O20+O21+O22</f>
        <v>44</v>
      </c>
      <c r="P11" s="19" t="n">
        <f>SUM(L11, N11:O11)</f>
        <v>2671</v>
      </c>
      <c r="Q11" s="33" t="n">
        <f>IF($E11=0, "--", ROUND(P11/$E11*100, 2))</f>
        <v>92.23</v>
      </c>
      <c r="R11" s="19" t="n">
        <f>E11-P11</f>
        <v>225</v>
      </c>
      <c r="S11" s="33" t="n">
        <f>IF($E11=0, "--", ROUND(R11/$E11*100, 2))</f>
        <v>7.77</v>
      </c>
      <c r="T11" s="19" t="n">
        <f>R11-U11</f>
        <v>225</v>
      </c>
      <c r="U11" s="19" t="n">
        <f>U14+U15+U16+U17+U18+U19+U20+U21+U22</f>
        <v>0</v>
      </c>
      <c r="V11" s="14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21" customHeight="true">
      <c r="A12" s="10" t="s">
        <v>8</v>
      </c>
      <c r="B12" s="19" t="n">
        <v>0</v>
      </c>
      <c r="C12" s="19" t="n">
        <v>0</v>
      </c>
      <c r="D12" s="19" t="n">
        <v>0</v>
      </c>
      <c r="E12" s="19" t="n">
        <f>SUM(B12:D12)</f>
        <v>0</v>
      </c>
      <c r="F12" s="19" t="n">
        <v>0</v>
      </c>
      <c r="G12" s="34" t="n">
        <v>0</v>
      </c>
      <c r="H12" s="19" t="n">
        <v>0</v>
      </c>
      <c r="I12" s="40" t="n">
        <f>IF(L12=0, 0, H12/L12*100)</f>
        <v>0</v>
      </c>
      <c r="J12" s="19" t="n">
        <v>0</v>
      </c>
      <c r="K12" s="40" t="n">
        <f>IF(N12=0, 0, J12/N12*100)</f>
        <v>0</v>
      </c>
      <c r="L12" s="19" t="n">
        <f>SUM(F12, H12, J12)</f>
        <v>0</v>
      </c>
      <c r="M12" s="33" t="n">
        <v>0</v>
      </c>
      <c r="N12" s="19" t="n">
        <v>0</v>
      </c>
      <c r="O12" s="19" t="n">
        <v>0</v>
      </c>
      <c r="P12" s="19" t="n">
        <f>SUM(L12, N12:O12)</f>
        <v>0</v>
      </c>
      <c r="Q12" s="33" t="str">
        <f>IF($E12=0, "--", ROUND(P12/$E12*100, 2))</f>
        <v>--</v>
      </c>
      <c r="R12" s="19" t="n">
        <f>E12-P12</f>
        <v>0</v>
      </c>
      <c r="S12" s="33" t="str">
        <f>IF($E12=0, "--", ROUND(R12/$E12*100, 2))</f>
        <v>--</v>
      </c>
      <c r="T12" s="19" t="n">
        <v>0</v>
      </c>
      <c r="U12" s="19" t="n">
        <v>0</v>
      </c>
      <c r="V12" s="14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1" customHeight="true">
      <c r="A13" s="10" t="s">
        <v>9</v>
      </c>
      <c r="B13" s="19" t="n">
        <v>0</v>
      </c>
      <c r="C13" s="19" t="n">
        <v>0</v>
      </c>
      <c r="D13" s="19" t="n">
        <v>0</v>
      </c>
      <c r="E13" s="19" t="n">
        <f>SUM(B13:D13)</f>
        <v>0</v>
      </c>
      <c r="F13" s="19" t="n">
        <v>0</v>
      </c>
      <c r="G13" s="35" t="n">
        <v>0</v>
      </c>
      <c r="H13" s="19" t="n">
        <v>0</v>
      </c>
      <c r="I13" s="40" t="n">
        <f>IF(L13=0, 0, H13/L13*100)</f>
        <v>0</v>
      </c>
      <c r="J13" s="19" t="n">
        <v>0</v>
      </c>
      <c r="K13" s="40" t="n">
        <f>IF(N13=0, 0, J13/N13*100)</f>
        <v>0</v>
      </c>
      <c r="L13" s="19" t="n">
        <f>SUM(F13, H13, J13)</f>
        <v>0</v>
      </c>
      <c r="M13" s="33" t="n">
        <v>0</v>
      </c>
      <c r="N13" s="19" t="n">
        <v>0</v>
      </c>
      <c r="O13" s="19" t="n">
        <v>0</v>
      </c>
      <c r="P13" s="19" t="n">
        <f>SUM(L13, N13:O13)</f>
        <v>0</v>
      </c>
      <c r="Q13" s="33" t="str">
        <f>IF($E13=0, "--", ROUND(P13/$E13*100, 2))</f>
        <v>--</v>
      </c>
      <c r="R13" s="19" t="n">
        <f>E13-P13</f>
        <v>0</v>
      </c>
      <c r="S13" s="33" t="str">
        <f>IF($E13=0, "--", ROUND(R13/$E13*100, 2))</f>
        <v>--</v>
      </c>
      <c r="T13" s="19" t="n">
        <v>0</v>
      </c>
      <c r="U13" s="19" t="n">
        <v>0</v>
      </c>
      <c r="V13" s="14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1" customHeight="true">
      <c r="A14" s="10" t="s">
        <v>10</v>
      </c>
      <c r="B14" s="20" t="n">
        <v>73</v>
      </c>
      <c r="C14" s="20" t="n">
        <v>3</v>
      </c>
      <c r="D14" s="20" t="n">
        <v>20</v>
      </c>
      <c r="E14" s="28" t="n">
        <f>B14+C14+D14</f>
        <v>96</v>
      </c>
      <c r="F14" s="20" t="n">
        <v>28</v>
      </c>
      <c r="G14" s="33" t="n">
        <f>IF($L14=0, "--", ROUND(F14/$L14*100, 2))</f>
        <v>100</v>
      </c>
      <c r="H14" s="19" t="n">
        <v>0</v>
      </c>
      <c r="I14" s="40" t="n">
        <f>IF(L14=0, 0, H14/L14*100)</f>
        <v>0</v>
      </c>
      <c r="J14" s="19" t="n">
        <v>0</v>
      </c>
      <c r="K14" s="40" t="n">
        <f>IF(L14=0, 0, J14/L14*100)</f>
        <v>0</v>
      </c>
      <c r="L14" s="28" t="n">
        <f>F14+H14+J14</f>
        <v>28</v>
      </c>
      <c r="M14" s="20" t="n">
        <v>0.77</v>
      </c>
      <c r="N14" s="20" t="n">
        <v>65</v>
      </c>
      <c r="O14" s="19" t="n">
        <v>0</v>
      </c>
      <c r="P14" s="28" t="n">
        <f>L14+N14+O14</f>
        <v>93</v>
      </c>
      <c r="Q14" s="40" t="n">
        <f>IF(E14=0, 0, P14/E14*100)</f>
        <v>96.875</v>
      </c>
      <c r="R14" s="28" t="n">
        <f>E14-P14</f>
        <v>3</v>
      </c>
      <c r="S14" s="40" t="n">
        <f>IF(E14=0, 0, R14/E14*100)</f>
        <v>3.125</v>
      </c>
      <c r="T14" s="28" t="n">
        <f>R14-U14</f>
        <v>3</v>
      </c>
      <c r="U14" s="19" t="n">
        <v>0</v>
      </c>
      <c r="V14" s="14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1" customHeight="true">
      <c r="A15" s="10" t="s">
        <v>11</v>
      </c>
      <c r="B15" s="20" t="n">
        <v>815</v>
      </c>
      <c r="C15" s="20" t="n">
        <v>67</v>
      </c>
      <c r="D15" s="20" t="n">
        <v>50</v>
      </c>
      <c r="E15" s="28" t="n">
        <f>B15+C15+D15</f>
        <v>932</v>
      </c>
      <c r="F15" s="20" t="n">
        <v>156</v>
      </c>
      <c r="G15" s="33" t="n">
        <f>IF($L15=0, "--", ROUND(F15/$L15*100, 2))</f>
        <v>100</v>
      </c>
      <c r="H15" s="19" t="n">
        <v>0</v>
      </c>
      <c r="I15" s="40" t="n">
        <f>IF(L15=0, 0, H15/L15*100)</f>
        <v>0</v>
      </c>
      <c r="J15" s="19" t="n">
        <v>0</v>
      </c>
      <c r="K15" s="40" t="n">
        <f>IF(L15=0, 0, J15/L15*100)</f>
        <v>0</v>
      </c>
      <c r="L15" s="28" t="n">
        <f>F15+H15+J15</f>
        <v>156</v>
      </c>
      <c r="M15" s="20" t="n">
        <v>2.27</v>
      </c>
      <c r="N15" s="20" t="n">
        <v>681</v>
      </c>
      <c r="O15" s="20" t="n">
        <v>12</v>
      </c>
      <c r="P15" s="28" t="n">
        <v>849</v>
      </c>
      <c r="Q15" s="40" t="n">
        <f>IF(E15=0, 0, P15/E15*100)</f>
        <v>91.0944206008584</v>
      </c>
      <c r="R15" s="28" t="n">
        <f>E15-P15</f>
        <v>83</v>
      </c>
      <c r="S15" s="40" t="n">
        <f>IF(E15=0, 0, R15/E15*100)</f>
        <v>8.90557939914163</v>
      </c>
      <c r="T15" s="28" t="n">
        <f>R15-U15</f>
        <v>83</v>
      </c>
      <c r="U15" s="19" t="n">
        <v>0</v>
      </c>
      <c r="V15" s="14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1" customHeight="true">
      <c r="A16" s="10" t="s">
        <v>12</v>
      </c>
      <c r="B16" s="20" t="n">
        <v>530</v>
      </c>
      <c r="C16" s="20" t="n">
        <v>45</v>
      </c>
      <c r="D16" s="20" t="n">
        <v>291</v>
      </c>
      <c r="E16" s="28" t="n">
        <v>866</v>
      </c>
      <c r="F16" s="20" t="n">
        <v>624</v>
      </c>
      <c r="G16" s="33" t="n">
        <f>IF($L16=0, "--", ROUND(F16/$L16*100, 2))</f>
        <v>100</v>
      </c>
      <c r="H16" s="19" t="n">
        <v>0</v>
      </c>
      <c r="I16" s="40" t="n">
        <f>IF(L16=0, 0, H16/L16*100)</f>
        <v>0</v>
      </c>
      <c r="J16" s="19" t="n">
        <v>0</v>
      </c>
      <c r="K16" s="40" t="n">
        <f>IF(L16=0, 0, J16/L16*100)</f>
        <v>0</v>
      </c>
      <c r="L16" s="28" t="n">
        <f>F16+H16+J16</f>
        <v>624</v>
      </c>
      <c r="M16" s="20" t="n">
        <v>1.2</v>
      </c>
      <c r="N16" s="20" t="n">
        <v>191</v>
      </c>
      <c r="O16" s="20" t="n">
        <v>7</v>
      </c>
      <c r="P16" s="28" t="n">
        <v>822</v>
      </c>
      <c r="Q16" s="40" t="n">
        <f>IF(E16=0, 0, P16/E16*100)</f>
        <v>94.919168591224</v>
      </c>
      <c r="R16" s="28" t="n">
        <f>E16-P16</f>
        <v>44</v>
      </c>
      <c r="S16" s="40" t="n">
        <f>IF(E16=0, 0, R16/E16*100)</f>
        <v>5.08083140877598</v>
      </c>
      <c r="T16" s="28" t="n">
        <f>R16-U16</f>
        <v>44</v>
      </c>
      <c r="U16" s="19" t="n">
        <v>0</v>
      </c>
      <c r="V16" s="14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1" customHeight="true">
      <c r="A17" s="10" t="s">
        <v>13</v>
      </c>
      <c r="B17" s="20" t="n">
        <v>321</v>
      </c>
      <c r="C17" s="20" t="n">
        <v>29</v>
      </c>
      <c r="D17" s="20" t="n">
        <v>91</v>
      </c>
      <c r="E17" s="28" t="n">
        <f>B17+C17+D17</f>
        <v>441</v>
      </c>
      <c r="F17" s="20" t="n">
        <v>144</v>
      </c>
      <c r="G17" s="33" t="n">
        <f>IF($L17=0, "--", ROUND(F17/$L17*100, 2))</f>
        <v>100</v>
      </c>
      <c r="H17" s="19" t="n">
        <v>0</v>
      </c>
      <c r="I17" s="40" t="n">
        <f>IF(L17=0, 0, H17/L17*100)</f>
        <v>0</v>
      </c>
      <c r="J17" s="19" t="n">
        <v>0</v>
      </c>
      <c r="K17" s="40" t="n">
        <f>IF(L17=0, 0, J17/L17*100)</f>
        <v>0</v>
      </c>
      <c r="L17" s="28" t="n">
        <f>F17+H17+J17</f>
        <v>144</v>
      </c>
      <c r="M17" s="20" t="n">
        <v>1</v>
      </c>
      <c r="N17" s="20" t="n">
        <v>258</v>
      </c>
      <c r="O17" s="19" t="n">
        <v>0</v>
      </c>
      <c r="P17" s="28" t="n">
        <f>L17+N17+O17</f>
        <v>402</v>
      </c>
      <c r="Q17" s="40" t="n">
        <f>IF(E17=0, 0, P17/E17*100)</f>
        <v>91.156462585034</v>
      </c>
      <c r="R17" s="28" t="n">
        <f>E17-P17</f>
        <v>39</v>
      </c>
      <c r="S17" s="40" t="n">
        <f>IF(E17=0, 0, R17/E17*100)</f>
        <v>8.84353741496599</v>
      </c>
      <c r="T17" s="28" t="n">
        <f>R17-U17</f>
        <v>39</v>
      </c>
      <c r="U17" s="19" t="n">
        <v>0</v>
      </c>
      <c r="V17" s="14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1" customHeight="true">
      <c r="A18" s="10" t="s">
        <v>14</v>
      </c>
      <c r="B18" s="20" t="n">
        <v>206</v>
      </c>
      <c r="C18" s="20" t="n">
        <v>12</v>
      </c>
      <c r="D18" s="20" t="n">
        <v>60</v>
      </c>
      <c r="E18" s="28" t="n">
        <f>B18+C18+D18</f>
        <v>278</v>
      </c>
      <c r="F18" s="20" t="n">
        <v>89</v>
      </c>
      <c r="G18" s="33" t="n">
        <f>IF($L18=0, "--", ROUND(F18/$L18*100, 2))</f>
        <v>100</v>
      </c>
      <c r="H18" s="19" t="n">
        <v>0</v>
      </c>
      <c r="I18" s="40" t="n">
        <f>IF(L18=0, 0, H18/L18*100)</f>
        <v>0</v>
      </c>
      <c r="J18" s="19" t="n">
        <v>0</v>
      </c>
      <c r="K18" s="40" t="n">
        <f>IF(L18=0, 0, J18/L18*100)</f>
        <v>0</v>
      </c>
      <c r="L18" s="28" t="n">
        <f>F18+H18+J18</f>
        <v>89</v>
      </c>
      <c r="M18" s="20" t="n">
        <v>0.76</v>
      </c>
      <c r="N18" s="20" t="n">
        <v>168</v>
      </c>
      <c r="O18" s="20" t="n">
        <v>3</v>
      </c>
      <c r="P18" s="28" t="n">
        <f>L18+N18+O18</f>
        <v>260</v>
      </c>
      <c r="Q18" s="40" t="n">
        <f>IF(E18=0, 0, P18/E18*100)</f>
        <v>93.5251798561151</v>
      </c>
      <c r="R18" s="28" t="n">
        <f>E18-P18</f>
        <v>18</v>
      </c>
      <c r="S18" s="40" t="n">
        <f>IF(E18=0, 0, R18/E18*100)</f>
        <v>6.47482014388489</v>
      </c>
      <c r="T18" s="28" t="n">
        <f>R18-U18</f>
        <v>18</v>
      </c>
      <c r="U18" s="19" t="n">
        <v>0</v>
      </c>
      <c r="V18" s="14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1" customHeight="true">
      <c r="A19" s="10" t="s">
        <v>15</v>
      </c>
      <c r="B19" s="20" t="n">
        <v>96</v>
      </c>
      <c r="C19" s="20" t="n">
        <v>3</v>
      </c>
      <c r="D19" s="20" t="n">
        <v>18</v>
      </c>
      <c r="E19" s="28" t="n">
        <v>117</v>
      </c>
      <c r="F19" s="20" t="n">
        <v>17</v>
      </c>
      <c r="G19" s="33" t="n">
        <f>IF($L19=0, "--", ROUND(F19/$L19*100, 2))</f>
        <v>100</v>
      </c>
      <c r="H19" s="19" t="n">
        <v>0</v>
      </c>
      <c r="I19" s="40" t="n">
        <f>IF(L19=0, 0, H19/L19*100)</f>
        <v>0</v>
      </c>
      <c r="J19" s="19" t="n">
        <v>0</v>
      </c>
      <c r="K19" s="40" t="n">
        <f>IF(L19=0, 0, J19/L19*100)</f>
        <v>0</v>
      </c>
      <c r="L19" s="28" t="n">
        <f>F19+H19+J19</f>
        <v>17</v>
      </c>
      <c r="M19" s="20" t="n">
        <v>0.85</v>
      </c>
      <c r="N19" s="20" t="n">
        <v>86</v>
      </c>
      <c r="O19" s="20" t="n">
        <v>9</v>
      </c>
      <c r="P19" s="28" t="n">
        <v>112</v>
      </c>
      <c r="Q19" s="40" t="n">
        <f>IF(E19=0, 0, P19/E19*100)</f>
        <v>95.7264957264957</v>
      </c>
      <c r="R19" s="28" t="n">
        <f>E19-P19</f>
        <v>5</v>
      </c>
      <c r="S19" s="40" t="n">
        <f>IF(E19=0, 0, R19/E19*100)</f>
        <v>4.27350427350427</v>
      </c>
      <c r="T19" s="28" t="n">
        <f>R19-U19</f>
        <v>5</v>
      </c>
      <c r="U19" s="19" t="n">
        <v>0</v>
      </c>
      <c r="V19" s="14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1" customHeight="true">
      <c r="A20" s="10" t="s">
        <v>16</v>
      </c>
      <c r="B20" s="20" t="n">
        <v>72</v>
      </c>
      <c r="C20" s="20" t="n">
        <v>14</v>
      </c>
      <c r="D20" s="20" t="n">
        <v>23</v>
      </c>
      <c r="E20" s="28" t="n">
        <v>109</v>
      </c>
      <c r="F20" s="20" t="n">
        <v>19</v>
      </c>
      <c r="G20" s="33" t="n">
        <f>IF($L20=0, "--", ROUND(F20/$L20*100, 2))</f>
        <v>100</v>
      </c>
      <c r="H20" s="19" t="n">
        <v>0</v>
      </c>
      <c r="I20" s="40" t="n">
        <f>IF(L20=0, 0, H20/L20*100)</f>
        <v>0</v>
      </c>
      <c r="J20" s="19" t="n">
        <v>0</v>
      </c>
      <c r="K20" s="40" t="n">
        <f>IF(L20=0, 0, J20/L20*100)</f>
        <v>0</v>
      </c>
      <c r="L20" s="28" t="n">
        <f>F20+H20+J20</f>
        <v>19</v>
      </c>
      <c r="M20" s="20" t="n">
        <v>0.61</v>
      </c>
      <c r="N20" s="20" t="n">
        <v>66</v>
      </c>
      <c r="O20" s="20" t="n">
        <v>8</v>
      </c>
      <c r="P20" s="28" t="n">
        <f>L20+N20+O20</f>
        <v>93</v>
      </c>
      <c r="Q20" s="40" t="n">
        <f>IF(E20=0, 0, P20/E20*100)</f>
        <v>85.3211009174312</v>
      </c>
      <c r="R20" s="28" t="n">
        <f>E20-P20</f>
        <v>16</v>
      </c>
      <c r="S20" s="40" t="n">
        <f>IF(E20=0, 0, R20/E20*100)</f>
        <v>14.6788990825688</v>
      </c>
      <c r="T20" s="28" t="n">
        <f>R20-U20</f>
        <v>16</v>
      </c>
      <c r="U20" s="19" t="n">
        <v>0</v>
      </c>
      <c r="V20" s="14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1" customHeight="true">
      <c r="A21" s="10" t="s">
        <v>17</v>
      </c>
      <c r="B21" s="20" t="n">
        <v>24</v>
      </c>
      <c r="C21" s="20" t="n">
        <v>1</v>
      </c>
      <c r="D21" s="20" t="n">
        <v>4</v>
      </c>
      <c r="E21" s="28" t="n">
        <f>B21+C21+D21</f>
        <v>29</v>
      </c>
      <c r="F21" s="30" t="n">
        <v>0</v>
      </c>
      <c r="G21" s="35" t="n">
        <v>0</v>
      </c>
      <c r="H21" s="19" t="n">
        <v>0</v>
      </c>
      <c r="I21" s="40" t="n">
        <f>IF(L21=0, 0, H21/L21*100)</f>
        <v>0</v>
      </c>
      <c r="J21" s="19" t="n">
        <v>0</v>
      </c>
      <c r="K21" s="40" t="n">
        <f>IF(L21=0, 0, J21/L21*100)</f>
        <v>0</v>
      </c>
      <c r="L21" s="30" t="n">
        <f>F21+H21+J21</f>
        <v>0</v>
      </c>
      <c r="M21" s="30" t="n">
        <v>0</v>
      </c>
      <c r="N21" s="20" t="n">
        <v>24</v>
      </c>
      <c r="O21" s="19" t="n">
        <v>4</v>
      </c>
      <c r="P21" s="28" t="n">
        <f>L21+N21+O21</f>
        <v>28</v>
      </c>
      <c r="Q21" s="40" t="n">
        <f>IF(E21=0, 0, P21/E21*100)</f>
        <v>96.551724137931</v>
      </c>
      <c r="R21" s="28" t="n">
        <f>E21-P21</f>
        <v>1</v>
      </c>
      <c r="S21" s="40" t="n">
        <f>IF(E21=0, 0, R21/E21*100)</f>
        <v>3.44827586206897</v>
      </c>
      <c r="T21" s="28" t="n">
        <f>R21-U21</f>
        <v>1</v>
      </c>
      <c r="U21" s="19" t="n">
        <v>0</v>
      </c>
      <c r="V21" s="14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1" customHeight="true">
      <c r="A22" s="10" t="s">
        <v>18</v>
      </c>
      <c r="B22" s="20" t="n">
        <v>9</v>
      </c>
      <c r="C22" s="20" t="n">
        <v>17</v>
      </c>
      <c r="D22" s="19" t="n">
        <v>2</v>
      </c>
      <c r="E22" s="28" t="n">
        <f>B22+C22+D22</f>
        <v>28</v>
      </c>
      <c r="F22" s="20" t="n">
        <v>1</v>
      </c>
      <c r="G22" s="33" t="n">
        <f>IF($L22=0, "--", ROUND(F22/$L22*100, 2))</f>
        <v>100</v>
      </c>
      <c r="H22" s="19" t="n">
        <v>0</v>
      </c>
      <c r="I22" s="40" t="n">
        <f>IF(L22=0, 0, H22/L22*100)</f>
        <v>0</v>
      </c>
      <c r="J22" s="19" t="n">
        <v>0</v>
      </c>
      <c r="K22" s="40" t="n">
        <f>IF(L22=0, 0, J22/L22*100)</f>
        <v>0</v>
      </c>
      <c r="L22" s="28" t="n">
        <f>F22+H22+J22</f>
        <v>1</v>
      </c>
      <c r="M22" s="20" t="n">
        <v>0.5</v>
      </c>
      <c r="N22" s="20" t="n">
        <v>10</v>
      </c>
      <c r="O22" s="19" t="n">
        <v>1</v>
      </c>
      <c r="P22" s="28" t="n">
        <f>L22+N22+O22</f>
        <v>12</v>
      </c>
      <c r="Q22" s="40" t="n">
        <f>IF(E22=0, 0, P22/E22*100)</f>
        <v>42.8571428571429</v>
      </c>
      <c r="R22" s="28" t="n">
        <f>E22-P22</f>
        <v>16</v>
      </c>
      <c r="S22" s="40" t="n">
        <f>IF(E22=0, 0, R22/E22*100)</f>
        <v>57.1428571428571</v>
      </c>
      <c r="T22" s="28" t="n">
        <f>R22-U22</f>
        <v>16</v>
      </c>
      <c r="U22" s="19" t="n">
        <v>0</v>
      </c>
      <c r="V22" s="14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21" customHeight="true">
      <c r="A23" s="10"/>
      <c r="B23" s="21"/>
      <c r="C23" s="21"/>
      <c r="D23" s="21"/>
      <c r="E23" s="21"/>
      <c r="F23" s="21"/>
      <c r="G23" s="36"/>
      <c r="H23" s="21"/>
      <c r="I23" s="36"/>
      <c r="J23" s="21"/>
      <c r="K23" s="36"/>
      <c r="L23" s="21"/>
      <c r="M23" s="21"/>
      <c r="N23" s="21"/>
      <c r="O23" s="21"/>
      <c r="P23" s="21"/>
      <c r="Q23" s="36"/>
      <c r="R23" s="21"/>
      <c r="S23" s="36"/>
      <c r="T23" s="21"/>
      <c r="U23" s="60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21" customHeight="true">
      <c r="A24" s="10"/>
      <c r="B24" s="21"/>
      <c r="C24" s="21"/>
      <c r="D24" s="21"/>
      <c r="E24" s="21"/>
      <c r="F24" s="21"/>
      <c r="G24" s="36"/>
      <c r="H24" s="21"/>
      <c r="I24" s="36"/>
      <c r="J24" s="21"/>
      <c r="K24" s="36"/>
      <c r="L24" s="21"/>
      <c r="M24" s="21"/>
      <c r="N24" s="21"/>
      <c r="O24" s="21"/>
      <c r="P24" s="21"/>
      <c r="Q24" s="36"/>
      <c r="R24" s="21"/>
      <c r="S24" s="36"/>
      <c r="T24" s="21"/>
      <c r="U24" s="60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21" customHeight="true">
      <c r="A25" s="10"/>
      <c r="B25" s="21"/>
      <c r="C25" s="21"/>
      <c r="D25" s="21"/>
      <c r="E25" s="21"/>
      <c r="F25" s="21"/>
      <c r="G25" s="36"/>
      <c r="H25" s="21"/>
      <c r="I25" s="36"/>
      <c r="J25" s="21"/>
      <c r="K25" s="36"/>
      <c r="L25" s="21"/>
      <c r="M25" s="21"/>
      <c r="N25" s="21"/>
      <c r="O25" s="21"/>
      <c r="P25" s="21"/>
      <c r="Q25" s="36"/>
      <c r="R25" s="21"/>
      <c r="S25" s="36"/>
      <c r="T25" s="21"/>
      <c r="U25" s="60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9.5" customHeight="true">
      <c r="A26" s="2" t="s">
        <v>19</v>
      </c>
      <c r="B26" s="2"/>
      <c r="C26" s="25"/>
      <c r="D26" s="25"/>
      <c r="E26" s="25"/>
      <c r="F26" s="25"/>
      <c r="G26" s="25"/>
      <c r="H26" s="25"/>
      <c r="I26" s="31"/>
      <c r="J26" s="2"/>
      <c r="K26" s="42"/>
      <c r="L26" s="45"/>
      <c r="M26" s="45"/>
      <c r="N26" s="45"/>
      <c r="O26" s="50"/>
      <c r="P26" s="53" t="s">
        <v>65</v>
      </c>
      <c r="Q26" s="53"/>
      <c r="R26" s="50"/>
      <c r="S26" s="50"/>
      <c r="T26" s="50"/>
      <c r="U26" s="50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9.5" customHeight="true">
      <c r="A27" s="11"/>
      <c r="B27" s="11"/>
      <c r="C27" s="11"/>
      <c r="D27" s="11"/>
      <c r="E27" s="29"/>
      <c r="F27" s="29"/>
      <c r="G27" s="37" t="s">
        <v>45</v>
      </c>
      <c r="H27" s="37"/>
      <c r="I27" s="38"/>
      <c r="J27" s="11"/>
      <c r="K27" s="43"/>
      <c r="L27" s="46"/>
      <c r="M27" s="46"/>
      <c r="N27" s="46"/>
      <c r="O27" s="43"/>
      <c r="P27" s="46"/>
      <c r="Q27" s="46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9.5" customHeight="true">
      <c r="A28" s="12" t="s">
        <v>20</v>
      </c>
      <c r="B28" s="12"/>
      <c r="C28" s="12"/>
      <c r="D28" s="12" t="s">
        <v>34</v>
      </c>
      <c r="E28" s="12"/>
      <c r="F28" s="12"/>
      <c r="G28" s="38"/>
      <c r="H28" s="11"/>
      <c r="I28" s="12"/>
      <c r="J28" s="37"/>
      <c r="K28" s="12"/>
      <c r="L28" s="12" t="s">
        <v>55</v>
      </c>
      <c r="M28" s="12"/>
      <c r="N28" s="12"/>
      <c r="O28" s="11"/>
      <c r="P28" s="11"/>
      <c r="Q28" s="11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9.5" customHeight="true">
      <c r="A29" s="12"/>
      <c r="B29" s="12"/>
      <c r="C29" s="12"/>
      <c r="D29" s="12"/>
      <c r="E29" s="12"/>
      <c r="F29" s="12"/>
      <c r="G29" s="37" t="s">
        <v>46</v>
      </c>
      <c r="H29" s="37"/>
      <c r="I29" s="12"/>
      <c r="J29" s="41"/>
      <c r="K29" s="12"/>
      <c r="L29" s="12"/>
      <c r="M29" s="12"/>
      <c r="N29" s="48"/>
      <c r="O29" s="43"/>
      <c r="P29" s="46"/>
      <c r="Q29" s="46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9.5" customHeight="true">
      <c r="A30" s="12" t="s">
        <v>21</v>
      </c>
      <c r="B30" s="22" t="s">
        <v>27</v>
      </c>
      <c r="C30" s="22"/>
      <c r="D30" s="12"/>
      <c r="E30" s="12"/>
      <c r="F30" s="12"/>
      <c r="G30" s="39"/>
      <c r="H30" s="12"/>
      <c r="I30" s="41"/>
      <c r="J30" s="12"/>
      <c r="K30" s="44"/>
      <c r="L30" s="12"/>
      <c r="M30" s="12"/>
      <c r="N30" s="12"/>
      <c r="O30" s="43"/>
      <c r="P30" s="11"/>
      <c r="Q30" s="11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9.5" customHeight="true">
      <c r="A31" s="12" t="s">
        <v>22</v>
      </c>
      <c r="B31" s="23" t="s">
        <v>28</v>
      </c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38"/>
      <c r="P31" s="11"/>
      <c r="Q31" s="46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6.5" customHeight="true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6.5" customHeight="true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6.5" customHeight="true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6.5" customHeight="true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6.5" customHeight="true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6.5" customHeight="true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6.5" customHeight="true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6.5" customHeight="true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6.5" customHeight="true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6.5" customHeight="true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6.5" customHeight="true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6.5" customHeight="true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6.5" customHeight="true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6.5" customHeight="true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6.5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16.5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6.5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16.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6.5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6.5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6.5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6.5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6.5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6.5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6.5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6.5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6.5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6.5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6.5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6.5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6.5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6.5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6.5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6.5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6.5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6.5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6.5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6.5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6.5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6.5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6.5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6.5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6.5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6.5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6.5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6.5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6.5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6.5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6.5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6.5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6.5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6.5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6.5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6.5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6.5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6.5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6.5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6.5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6.5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6.5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6.5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6.5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6.5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6.5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6.5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6.5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6.5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6.5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6.5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6.5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6.5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6.5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6.5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6.5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6.5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6.5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6.5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6.5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6.5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6.5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6.5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6.5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6.5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6.5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6.5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6.5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6.5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6.5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6.5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6.5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6.5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6.5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6.5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6.5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6.5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6.5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6.5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6.5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6.5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6.5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6.5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6.5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6.5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6.5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6.5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6.5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6.5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6.5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6.5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6.5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6.5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6.5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6.5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6.5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6.5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6.5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6.5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6.5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6.5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6.5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6.5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6.5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6.5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6.5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6.5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6.5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6.5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6.5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6.5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6.5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6.5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6.5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6.5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6.5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6.5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6.5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6.5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6.5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6.5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6.5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6.5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6.5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6.5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6.5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6.5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6.5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6.5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6.5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6.5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6.5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6.5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6.5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6.5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6.5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6.5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6.5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6.5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6.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6.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6.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6.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6.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6.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6.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6.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6.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6.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6.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6.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I2:N2"/>
    <mergeCell ref="A4:U4"/>
    <mergeCell ref="B6:E6"/>
    <mergeCell ref="F6:Q6"/>
    <mergeCell ref="R6:U6"/>
    <mergeCell ref="A5:U5"/>
    <mergeCell ref="R7:S7"/>
    <mergeCell ref="B7:B9"/>
    <mergeCell ref="G27:H27"/>
    <mergeCell ref="G29:H29"/>
    <mergeCell ref="B31:N31"/>
    <mergeCell ref="D7:D9"/>
    <mergeCell ref="C7:C9"/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  <mergeCell ref="T7:T9"/>
    <mergeCell ref="F7:K7"/>
    <mergeCell ref="M7:M9"/>
    <mergeCell ref="N7:N9"/>
    <mergeCell ref="O7:O9"/>
    <mergeCell ref="P7:Q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