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<sst xmlns="http://schemas.openxmlformats.org/spreadsheetml/2006/main" count="79">
  <si>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</si>
  <si>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</si>
  <si>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臺中市東區區公所一般公文統計表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</si>
  <si>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</si>
  <si>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</si>
  <si>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</si>
  <si>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</si>
  <si>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</si>
  <si>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</si>
  <si>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</si>
  <si>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</si>
  <si>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</si>
  <si>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</si>
  <si>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</si>
  <si>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</si>
  <si>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</si>
  <si>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</si>
  <si>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</si>
  <si>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</si>
  <si>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</si>
  <si>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</si>
  <si>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</si>
  <si>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</si>
  <si>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</si>
  <si>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</si>
  <si>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</si>
  <si>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</si>
  <si>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</si>
  <si>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</si>
  <si>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</si>
  <si>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</si>
  <si>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</si>
  <si>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</si>
  <si>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</si>
  <si>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</si>
  <si>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</si>
  <si>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</si>
  <si>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</si>
  <si>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</si>
  <si>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</si>
  <si>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</si>
  <si>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</si>
  <si>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</si>
  <si>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</si>
  <si>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</si>
  <si>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</si>
  <si>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</si>
  <si>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</si>
  <si>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</si>
  <si>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</si>
  <si>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</si>
  <si>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</si>
  <si>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</si>
  <si>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</si>
  <si>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</si>
  <si>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</si>
  <si>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</si>
  <si>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</si>
  <si>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</si>
  <si>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</si>
  <si>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</si>
  <si>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</si>
  <si>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</si>
  <si>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</si>
  <si>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</si>
  <si>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1 月  6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</si>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</sst>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9" sqref="I9:I9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70</v>
      </c>
      <c r="T1" s="52" t="s">
        <v>73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71</v>
      </c>
      <c r="T2" s="53" t="s">
        <v>74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63</v>
      </c>
      <c r="Q8" s="16"/>
      <c r="R8" s="16" t="s">
        <v>68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49" t="s">
        <v>66</v>
      </c>
      <c r="R10" s="17" t="s">
        <v>69</v>
      </c>
      <c r="S10" s="49" t="s">
        <v>72</v>
      </c>
      <c r="T10" s="17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SUM(B12:B22)</f>
        <v>1544</v>
      </c>
      <c r="C11" s="19" t="n">
        <f>SUM(C12:C22)</f>
        <v>137</v>
      </c>
      <c r="D11" s="19" t="n">
        <f>SUM(D12:D22)</f>
        <v>396</v>
      </c>
      <c r="E11" s="19" t="n">
        <f>SUM(B11:D11)</f>
        <v>2077</v>
      </c>
      <c r="F11" s="19" t="n">
        <f>SUM(F12:F22)</f>
        <v>605</v>
      </c>
      <c r="G11" s="30" t="n">
        <f>IF($L11=0, "--", ROUND(F11/$L11*100, 2))</f>
        <v>100</v>
      </c>
      <c r="H11" s="19" t="n">
        <f>SUM(H12:H22)</f>
        <v>0</v>
      </c>
      <c r="I11" s="30" t="n">
        <f>IF($L11=0, "--", ROUND(H11/$L11*100, 2))</f>
        <v>0</v>
      </c>
      <c r="J11" s="19" t="n">
        <f>SUM(J12:J22)</f>
        <v>0</v>
      </c>
      <c r="K11" s="30" t="n">
        <f>IF($L11=0, "--", ROUND(J11/$L11*100, 2))</f>
        <v>0</v>
      </c>
      <c r="L11" s="19" t="n">
        <f>SUM(F11, H11, J11)</f>
        <v>605</v>
      </c>
      <c r="M11" s="30" t="n">
        <v>1.22</v>
      </c>
      <c r="N11" s="19" t="n">
        <f>SUM(N12:N22)</f>
        <v>1212</v>
      </c>
      <c r="O11" s="19" t="n">
        <f>SUM(O12:O22)</f>
        <v>65</v>
      </c>
      <c r="P11" s="19" t="n">
        <f>SUM(L11, N11:O11)</f>
        <v>1882</v>
      </c>
      <c r="Q11" s="30" t="n">
        <f>IF($E11=0, "--", ROUND(P11/$E11*100, 2))</f>
        <v>90.61</v>
      </c>
      <c r="R11" s="19" t="n">
        <f>E11-P11</f>
        <v>195</v>
      </c>
      <c r="S11" s="30" t="n">
        <f>IF($E11=0, "--", ROUND(R11/$E11*100, 2))</f>
        <v>9.39</v>
      </c>
      <c r="T11" s="19" t="n">
        <f>SUM(T12:T22)</f>
        <v>194</v>
      </c>
      <c r="U11" s="55" t="n">
        <f>SUM(U12:U22)</f>
        <v>1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f>SUM(F12, H12, J12)</f>
        <v>0</v>
      </c>
      <c r="M12" s="30" t="n">
        <v>0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n">
        <v>0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485</v>
      </c>
      <c r="C14" s="19" t="n">
        <v>6</v>
      </c>
      <c r="D14" s="19" t="n">
        <v>15</v>
      </c>
      <c r="E14" s="19" t="n">
        <v>506</v>
      </c>
      <c r="F14" s="19" t="n">
        <v>76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76</v>
      </c>
      <c r="M14" s="30" t="n">
        <v>0.84</v>
      </c>
      <c r="N14" s="19" t="n">
        <v>422</v>
      </c>
      <c r="O14" s="19" t="n">
        <v>1</v>
      </c>
      <c r="P14" s="19" t="n">
        <f>SUM(L14, N14:O14)</f>
        <v>499</v>
      </c>
      <c r="Q14" s="30" t="n">
        <f>IF($E14=0, "--", ROUND(P14/$E14*100, 2))</f>
        <v>98.62</v>
      </c>
      <c r="R14" s="19" t="n">
        <f>E14-P14</f>
        <v>7</v>
      </c>
      <c r="S14" s="30" t="n">
        <f>IF($E14=0, "--", ROUND(R14/$E14*100, 2))</f>
        <v>1.38</v>
      </c>
      <c r="T14" s="19" t="n">
        <v>7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n">
        <v>0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316</v>
      </c>
      <c r="C16" s="19" t="n">
        <v>40</v>
      </c>
      <c r="D16" s="19" t="n">
        <v>135</v>
      </c>
      <c r="E16" s="19" t="n">
        <f>SUM(B16:D16)</f>
        <v>491</v>
      </c>
      <c r="F16" s="19" t="n">
        <v>236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236</v>
      </c>
      <c r="M16" s="30" t="n">
        <v>1.14</v>
      </c>
      <c r="N16" s="19" t="n">
        <v>184</v>
      </c>
      <c r="O16" s="19" t="n">
        <v>22</v>
      </c>
      <c r="P16" s="19" t="n">
        <f>SUM(L16, N16:O16)</f>
        <v>442</v>
      </c>
      <c r="Q16" s="30" t="n">
        <f>IF($E16=0, "--", ROUND(P16/$E16*100, 2))</f>
        <v>90.02</v>
      </c>
      <c r="R16" s="19" t="n">
        <f>E16-P16</f>
        <v>49</v>
      </c>
      <c r="S16" s="30" t="n">
        <f>IF($E16=0, "--", ROUND(R16/$E16*100, 2))</f>
        <v>9.98</v>
      </c>
      <c r="T16" s="19" t="n">
        <v>49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325</v>
      </c>
      <c r="C17" s="19" t="n">
        <v>44</v>
      </c>
      <c r="D17" s="19" t="n">
        <v>122</v>
      </c>
      <c r="E17" s="19" t="n">
        <v>491</v>
      </c>
      <c r="F17" s="19" t="n">
        <v>186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186</v>
      </c>
      <c r="M17" s="30" t="n">
        <v>1.65</v>
      </c>
      <c r="N17" s="19" t="n">
        <v>228</v>
      </c>
      <c r="O17" s="19" t="n">
        <v>8</v>
      </c>
      <c r="P17" s="19" t="n">
        <f>SUM(L17, N17:O17)</f>
        <v>422</v>
      </c>
      <c r="Q17" s="30" t="n">
        <f>IF($E17=0, "--", ROUND(P17/$E17*100, 2))</f>
        <v>85.95</v>
      </c>
      <c r="R17" s="19" t="n">
        <f>E17-P17</f>
        <v>69</v>
      </c>
      <c r="S17" s="30" t="n">
        <f>IF($E17=0, "--", ROUND(R17/$E17*100, 2))</f>
        <v>14.05</v>
      </c>
      <c r="T17" s="19" t="n">
        <v>69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168</v>
      </c>
      <c r="C18" s="19" t="n">
        <v>7</v>
      </c>
      <c r="D18" s="19" t="n">
        <v>22</v>
      </c>
      <c r="E18" s="19" t="n">
        <v>197</v>
      </c>
      <c r="F18" s="19" t="n">
        <v>36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36</v>
      </c>
      <c r="M18" s="30" t="n">
        <v>0.88</v>
      </c>
      <c r="N18" s="19" t="n">
        <v>145</v>
      </c>
      <c r="O18" s="19" t="n">
        <v>0</v>
      </c>
      <c r="P18" s="19" t="n">
        <f>SUM(L18, N18:O18)</f>
        <v>181</v>
      </c>
      <c r="Q18" s="30" t="n">
        <f>IF($E18=0, "--", ROUND(P18/$E18*100, 2))</f>
        <v>91.88</v>
      </c>
      <c r="R18" s="19" t="n">
        <f>E18-P18</f>
        <v>16</v>
      </c>
      <c r="S18" s="30" t="n">
        <f>IF($E18=0, "--", ROUND(R18/$E18*100, 2))</f>
        <v>8.12</v>
      </c>
      <c r="T18" s="19" t="n">
        <v>16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101</v>
      </c>
      <c r="C19" s="19" t="n">
        <v>21</v>
      </c>
      <c r="D19" s="19" t="n">
        <v>51</v>
      </c>
      <c r="E19" s="19" t="n">
        <v>173</v>
      </c>
      <c r="F19" s="19" t="n">
        <v>27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27</v>
      </c>
      <c r="M19" s="30" t="n">
        <v>1.22</v>
      </c>
      <c r="N19" s="19" t="n">
        <v>94</v>
      </c>
      <c r="O19" s="19" t="n">
        <v>26</v>
      </c>
      <c r="P19" s="19" t="n">
        <f>SUM(L19, N19:O19)</f>
        <v>147</v>
      </c>
      <c r="Q19" s="30" t="n">
        <f>IF($E19=0, "--", ROUND(P19/$E19*100, 2))</f>
        <v>84.97</v>
      </c>
      <c r="R19" s="19" t="n">
        <f>E19-P19</f>
        <v>26</v>
      </c>
      <c r="S19" s="30" t="n">
        <f>IF($E19=0, "--", ROUND(R19/$E19*100, 2))</f>
        <v>15.03</v>
      </c>
      <c r="T19" s="19" t="n">
        <v>25</v>
      </c>
      <c r="U19" s="55" t="n">
        <v>1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102</v>
      </c>
      <c r="C20" s="19" t="n">
        <v>11</v>
      </c>
      <c r="D20" s="19" t="n">
        <v>45</v>
      </c>
      <c r="E20" s="19" t="n">
        <v>158</v>
      </c>
      <c r="F20" s="19" t="n">
        <v>41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41</v>
      </c>
      <c r="M20" s="30" t="n">
        <v>0.66</v>
      </c>
      <c r="N20" s="19" t="n">
        <v>95</v>
      </c>
      <c r="O20" s="19" t="n">
        <v>4</v>
      </c>
      <c r="P20" s="19" t="n">
        <f>SUM(L20, N20:O20)</f>
        <v>140</v>
      </c>
      <c r="Q20" s="30" t="n">
        <f>IF($E20=0, "--", ROUND(P20/$E20*100, 2))</f>
        <v>88.61</v>
      </c>
      <c r="R20" s="19" t="n">
        <f>E20-P20</f>
        <v>18</v>
      </c>
      <c r="S20" s="30" t="n">
        <f>IF($E20=0, "--", ROUND(R20/$E20*100, 2))</f>
        <v>11.39</v>
      </c>
      <c r="T20" s="19" t="n">
        <v>18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31</v>
      </c>
      <c r="C21" s="19" t="n">
        <v>4</v>
      </c>
      <c r="D21" s="19" t="n">
        <v>3</v>
      </c>
      <c r="E21" s="19" t="n">
        <v>38</v>
      </c>
      <c r="F21" s="19" t="n">
        <v>2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2</v>
      </c>
      <c r="M21" s="30" t="n">
        <v>4.25</v>
      </c>
      <c r="N21" s="19" t="n">
        <v>28</v>
      </c>
      <c r="O21" s="19" t="n">
        <v>2</v>
      </c>
      <c r="P21" s="19" t="n">
        <f>SUM(L21, N21:O21)</f>
        <v>32</v>
      </c>
      <c r="Q21" s="30" t="n">
        <f>IF($E21=0, "--", ROUND(P21/$E21*100, 2))</f>
        <v>84.21</v>
      </c>
      <c r="R21" s="19" t="n">
        <f>E21-P21</f>
        <v>6</v>
      </c>
      <c r="S21" s="30" t="n">
        <f>IF($E21=0, "--", ROUND(R21/$E21*100, 2))</f>
        <v>15.79</v>
      </c>
      <c r="T21" s="19" t="n">
        <v>6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16</v>
      </c>
      <c r="C22" s="19" t="n">
        <v>4</v>
      </c>
      <c r="D22" s="19" t="n">
        <v>3</v>
      </c>
      <c r="E22" s="19" t="n">
        <f>SUM(B22:D22)</f>
        <v>23</v>
      </c>
      <c r="F22" s="19" t="n">
        <v>1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f>SUM(F22, H22, J22)</f>
        <v>1</v>
      </c>
      <c r="M22" s="30" t="n">
        <v>0.5</v>
      </c>
      <c r="N22" s="19" t="n">
        <v>16</v>
      </c>
      <c r="O22" s="19" t="n">
        <v>2</v>
      </c>
      <c r="P22" s="19" t="n">
        <f>SUM(L22, N22:O22)</f>
        <v>19</v>
      </c>
      <c r="Q22" s="30" t="n">
        <f>IF($E22=0, "--", ROUND(P22/$E22*100, 2))</f>
        <v>82.61</v>
      </c>
      <c r="R22" s="19" t="n">
        <f>E22-P22</f>
        <v>4</v>
      </c>
      <c r="S22" s="30" t="n">
        <f>IF($E22=0, "--", ROUND(R22/$E22*100, 2))</f>
        <v>17.39</v>
      </c>
      <c r="T22" s="19" t="n">
        <v>4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65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