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<sst xmlns="http://schemas.openxmlformats.org/spreadsheetml/2006/main" count="79">
  <si>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</si>
  <si>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</si>
  <si>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臺中市東區區公所一般公文統計表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</si>
  <si>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</si>
  <si>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</si>
  <si>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</si>
  <si>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</si>
  <si>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</si>
  <si>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</si>
  <si>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</si>
  <si>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</si>
  <si>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</si>
  <si>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</si>
  <si>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</si>
  <si>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</si>
  <si>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</si>
  <si>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</si>
  <si>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</si>
  <si>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</si>
  <si>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</si>
  <si>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</si>
  <si>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</si>
  <si>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</si>
  <si>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</si>
  <si>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</si>
  <si>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</si>
  <si>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</si>
  <si>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</si>
  <si>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</si>
  <si>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</si>
  <si>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</si>
  <si>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</si>
  <si>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</si>
  <si>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</si>
  <si>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</si>
  <si>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</si>
  <si>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</si>
  <si>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</si>
  <si>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</si>
  <si>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</si>
  <si>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</si>
  <si>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</si>
  <si>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</si>
  <si>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</si>
  <si>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</si>
  <si>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</si>
  <si>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</si>
  <si>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</si>
  <si>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</si>
  <si>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</si>
  <si>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</si>
  <si>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</si>
  <si>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</si>
  <si>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</si>
  <si>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</si>
  <si>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</si>
  <si>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</si>
  <si>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</si>
  <si>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</si>
  <si>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</si>
  <si>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</si>
  <si>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</si>
  <si>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</si>
  <si>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</si>
  <si>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</si>
  <si>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2 月  4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</si>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</sst>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22" sqref="K22:K2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70</v>
      </c>
      <c r="T1" s="52" t="s">
        <v>73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71</v>
      </c>
      <c r="T2" s="53" t="s">
        <v>74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54" t="s">
        <v>77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63</v>
      </c>
      <c r="Q8" s="16"/>
      <c r="R8" s="16" t="s">
        <v>68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49" t="s">
        <v>66</v>
      </c>
      <c r="R10" s="17" t="s">
        <v>69</v>
      </c>
      <c r="S10" s="49" t="s">
        <v>72</v>
      </c>
      <c r="T10" s="17" t="s">
        <v>76</v>
      </c>
      <c r="U10" s="54" t="s">
        <v>78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SUM(B12:B22)</f>
        <v>1542</v>
      </c>
      <c r="C11" s="19" t="n">
        <f>SUM(C12:C22)</f>
        <v>162</v>
      </c>
      <c r="D11" s="19" t="n">
        <f>SUM(D12:D22)</f>
        <v>319</v>
      </c>
      <c r="E11" s="19" t="n">
        <f>SUM(B11:D11)</f>
        <v>2023</v>
      </c>
      <c r="F11" s="19" t="n">
        <f>SUM(F12:F22)</f>
        <v>582</v>
      </c>
      <c r="G11" s="30" t="n">
        <f>IF($L11=0, "--", ROUND(F11/$L11*100, 2))</f>
        <v>100</v>
      </c>
      <c r="H11" s="19" t="n">
        <f>SUM(H12:H22)</f>
        <v>0</v>
      </c>
      <c r="I11" s="30" t="n">
        <f>IF($L11=0, "--", ROUND(H11/$L11*100, 2))</f>
        <v>0</v>
      </c>
      <c r="J11" s="19" t="n">
        <f>SUM(J12:J22)</f>
        <v>0</v>
      </c>
      <c r="K11" s="30" t="n">
        <f>IF($L11=0, "--", ROUND(J11/$L11*100, 2))</f>
        <v>0</v>
      </c>
      <c r="L11" s="19" t="n">
        <f>SUM(F11, H11, J11)</f>
        <v>582</v>
      </c>
      <c r="M11" s="30" t="n">
        <v>1.42</v>
      </c>
      <c r="N11" s="19" t="n">
        <f>SUM(N12:N22)</f>
        <v>1202</v>
      </c>
      <c r="O11" s="19" t="n">
        <f>SUM(O12:O22)</f>
        <v>38</v>
      </c>
      <c r="P11" s="19" t="n">
        <f>SUM(L11, N11:O11)</f>
        <v>1822</v>
      </c>
      <c r="Q11" s="30" t="n">
        <f>IF($E11=0, "--", ROUND(P11/$E11*100, 2))</f>
        <v>90.06</v>
      </c>
      <c r="R11" s="19" t="n">
        <f>E11-P11</f>
        <v>201</v>
      </c>
      <c r="S11" s="30" t="n">
        <f>IF($E11=0, "--", ROUND(R11/$E11*100, 2))</f>
        <v>9.94</v>
      </c>
      <c r="T11" s="19" t="n">
        <f>SUM(T12:T22)</f>
        <v>201</v>
      </c>
      <c r="U11" s="55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f>SUM(F12, H12, J12)</f>
        <v>0</v>
      </c>
      <c r="M12" s="30" t="n">
        <v>0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n">
        <v>0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442</v>
      </c>
      <c r="C14" s="19" t="n">
        <v>8</v>
      </c>
      <c r="D14" s="19" t="n">
        <v>20</v>
      </c>
      <c r="E14" s="19" t="n">
        <v>470</v>
      </c>
      <c r="F14" s="19" t="n">
        <v>84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84</v>
      </c>
      <c r="M14" s="30" t="n">
        <v>0.64</v>
      </c>
      <c r="N14" s="19" t="n">
        <v>359</v>
      </c>
      <c r="O14" s="19" t="n">
        <v>2</v>
      </c>
      <c r="P14" s="19" t="n">
        <f>SUM(L14, N14:O14)</f>
        <v>445</v>
      </c>
      <c r="Q14" s="30" t="n">
        <f>IF($E14=0, "--", ROUND(P14/$E14*100, 2))</f>
        <v>94.68</v>
      </c>
      <c r="R14" s="19" t="n">
        <f>E14-P14</f>
        <v>25</v>
      </c>
      <c r="S14" s="30" t="n">
        <f>IF($E14=0, "--", ROUND(R14/$E14*100, 2))</f>
        <v>5.32</v>
      </c>
      <c r="T14" s="19" t="n">
        <v>25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n">
        <v>0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365</v>
      </c>
      <c r="C16" s="19" t="n">
        <v>37</v>
      </c>
      <c r="D16" s="19" t="n">
        <v>124</v>
      </c>
      <c r="E16" s="19" t="n">
        <f>SUM(B16:D16)</f>
        <v>526</v>
      </c>
      <c r="F16" s="19" t="n">
        <v>227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v>227</v>
      </c>
      <c r="M16" s="30" t="n">
        <v>1.51</v>
      </c>
      <c r="N16" s="19" t="n">
        <v>240</v>
      </c>
      <c r="O16" s="19" t="n">
        <v>16</v>
      </c>
      <c r="P16" s="19" t="n">
        <f>SUM(L16, N16:O16)</f>
        <v>483</v>
      </c>
      <c r="Q16" s="30" t="n">
        <f>IF($E16=0, "--", ROUND(P16/$E16*100, 2))</f>
        <v>91.83</v>
      </c>
      <c r="R16" s="19" t="n">
        <f>E16-P16</f>
        <v>43</v>
      </c>
      <c r="S16" s="30" t="n">
        <f>IF($E16=0, "--", ROUND(R16/$E16*100, 2))</f>
        <v>8.17</v>
      </c>
      <c r="T16" s="19" t="n">
        <v>43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336</v>
      </c>
      <c r="C17" s="19" t="n">
        <v>65</v>
      </c>
      <c r="D17" s="19" t="n">
        <v>105</v>
      </c>
      <c r="E17" s="19" t="n">
        <v>506</v>
      </c>
      <c r="F17" s="19" t="n">
        <v>194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v>194</v>
      </c>
      <c r="M17" s="30" t="n">
        <v>1.73</v>
      </c>
      <c r="N17" s="19" t="n">
        <v>249</v>
      </c>
      <c r="O17" s="19" t="n">
        <v>5</v>
      </c>
      <c r="P17" s="19" t="n">
        <f>SUM(L17, N17:O17)</f>
        <v>448</v>
      </c>
      <c r="Q17" s="30" t="n">
        <f>IF($E17=0, "--", ROUND(P17/$E17*100, 2))</f>
        <v>88.54</v>
      </c>
      <c r="R17" s="19" t="n">
        <f>E17-P17</f>
        <v>58</v>
      </c>
      <c r="S17" s="30" t="n">
        <f>IF($E17=0, "--", ROUND(R17/$E17*100, 2))</f>
        <v>11.46</v>
      </c>
      <c r="T17" s="19" t="n">
        <v>58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141</v>
      </c>
      <c r="C18" s="19" t="n">
        <v>10</v>
      </c>
      <c r="D18" s="19" t="n">
        <v>39</v>
      </c>
      <c r="E18" s="19" t="n">
        <v>190</v>
      </c>
      <c r="F18" s="19" t="n">
        <v>48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v>48</v>
      </c>
      <c r="M18" s="30" t="n">
        <v>0.66</v>
      </c>
      <c r="N18" s="19" t="n">
        <v>114</v>
      </c>
      <c r="O18" s="19" t="n">
        <v>1</v>
      </c>
      <c r="P18" s="19" t="n">
        <f>SUM(L18, N18:O18)</f>
        <v>163</v>
      </c>
      <c r="Q18" s="30" t="n">
        <f>IF($E18=0, "--", ROUND(P18/$E18*100, 2))</f>
        <v>85.79</v>
      </c>
      <c r="R18" s="19" t="n">
        <f>E18-P18</f>
        <v>27</v>
      </c>
      <c r="S18" s="30" t="n">
        <f>IF($E18=0, "--", ROUND(R18/$E18*100, 2))</f>
        <v>14.21</v>
      </c>
      <c r="T18" s="19" t="n">
        <v>27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131</v>
      </c>
      <c r="C19" s="19" t="n">
        <v>19</v>
      </c>
      <c r="D19" s="19" t="n">
        <v>19</v>
      </c>
      <c r="E19" s="19" t="n">
        <v>169</v>
      </c>
      <c r="F19" s="19" t="n">
        <v>21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v>21</v>
      </c>
      <c r="M19" s="30" t="n">
        <v>2.62</v>
      </c>
      <c r="N19" s="19" t="n">
        <v>117</v>
      </c>
      <c r="O19" s="19" t="n">
        <v>7</v>
      </c>
      <c r="P19" s="19" t="n">
        <f>SUM(L19, N19:O19)</f>
        <v>145</v>
      </c>
      <c r="Q19" s="30" t="n">
        <f>IF($E19=0, "--", ROUND(P19/$E19*100, 2))</f>
        <v>85.8</v>
      </c>
      <c r="R19" s="19" t="n">
        <f>E19-P19</f>
        <v>24</v>
      </c>
      <c r="S19" s="30" t="n">
        <f>IF($E19=0, "--", ROUND(R19/$E19*100, 2))</f>
        <v>14.2</v>
      </c>
      <c r="T19" s="19" t="n">
        <v>24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83</v>
      </c>
      <c r="C20" s="19" t="n">
        <v>15</v>
      </c>
      <c r="D20" s="19" t="n">
        <v>8</v>
      </c>
      <c r="E20" s="19" t="n">
        <v>106</v>
      </c>
      <c r="F20" s="19" t="n">
        <v>5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v>5</v>
      </c>
      <c r="M20" s="30" t="n">
        <v>0.6</v>
      </c>
      <c r="N20" s="19" t="n">
        <v>88</v>
      </c>
      <c r="O20" s="19" t="n">
        <v>3</v>
      </c>
      <c r="P20" s="19" t="n">
        <f>SUM(L20, N20:O20)</f>
        <v>96</v>
      </c>
      <c r="Q20" s="30" t="n">
        <f>IF($E20=0, "--", ROUND(P20/$E20*100, 2))</f>
        <v>90.57</v>
      </c>
      <c r="R20" s="19" t="n">
        <f>E20-P20</f>
        <v>10</v>
      </c>
      <c r="S20" s="30" t="n">
        <f>IF($E20=0, "--", ROUND(R20/$E20*100, 2))</f>
        <v>9.43</v>
      </c>
      <c r="T20" s="19" t="n">
        <v>10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21</v>
      </c>
      <c r="C21" s="19" t="n">
        <v>5</v>
      </c>
      <c r="D21" s="19" t="n">
        <v>3</v>
      </c>
      <c r="E21" s="19" t="n">
        <v>29</v>
      </c>
      <c r="F21" s="19" t="n">
        <v>2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v>2</v>
      </c>
      <c r="M21" s="30" t="n">
        <v>1.5</v>
      </c>
      <c r="N21" s="19" t="n">
        <v>18</v>
      </c>
      <c r="O21" s="19" t="n">
        <v>4</v>
      </c>
      <c r="P21" s="19" t="n">
        <f>SUM(L21, N21:O21)</f>
        <v>24</v>
      </c>
      <c r="Q21" s="30" t="n">
        <f>IF($E21=0, "--", ROUND(P21/$E21*100, 2))</f>
        <v>82.76</v>
      </c>
      <c r="R21" s="19" t="n">
        <f>E21-P21</f>
        <v>5</v>
      </c>
      <c r="S21" s="30" t="n">
        <f>IF($E21=0, "--", ROUND(R21/$E21*100, 2))</f>
        <v>17.24</v>
      </c>
      <c r="T21" s="19" t="n">
        <v>5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23</v>
      </c>
      <c r="C22" s="19" t="n">
        <v>3</v>
      </c>
      <c r="D22" s="19" t="n">
        <v>1</v>
      </c>
      <c r="E22" s="19" t="n">
        <f>SUM(B22:D22)</f>
        <v>27</v>
      </c>
      <c r="F22" s="19" t="n">
        <v>1</v>
      </c>
      <c r="G22" s="30" t="n">
        <f>IF($L22=0, "--", ROUND(F22/$L22*100, 2))</f>
        <v>100</v>
      </c>
      <c r="H22" s="19" t="n">
        <v>0</v>
      </c>
      <c r="I22" s="30" t="n">
        <f>IF($L22=0, "--", ROUND(H22/$L22*100, 2))</f>
        <v>0</v>
      </c>
      <c r="J22" s="19" t="n">
        <v>0</v>
      </c>
      <c r="K22" s="30" t="n">
        <f>IF($L22=0, "--", ROUND(J22/$L22*100, 2))</f>
        <v>0</v>
      </c>
      <c r="L22" s="19" t="n">
        <v>1</v>
      </c>
      <c r="M22" s="30" t="n">
        <v>2</v>
      </c>
      <c r="N22" s="19" t="n">
        <v>17</v>
      </c>
      <c r="O22" s="19" t="n">
        <v>0</v>
      </c>
      <c r="P22" s="19" t="n">
        <f>SUM(L22, N22:O22)</f>
        <v>18</v>
      </c>
      <c r="Q22" s="30" t="n">
        <f>IF($E22=0, "--", ROUND(P22/$E22*100, 2))</f>
        <v>66.67</v>
      </c>
      <c r="R22" s="19" t="n">
        <f>E22-P22</f>
        <v>9</v>
      </c>
      <c r="S22" s="30" t="n">
        <f>IF($E22=0, "--", ROUND(R22/$E22*100, 2))</f>
        <v>33.33</v>
      </c>
      <c r="T22" s="19" t="n">
        <v>9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65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