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<sst xmlns="http://schemas.openxmlformats.org/spreadsheetml/2006/main" count="78">
  <si>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</si>
  <si>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</si>
  <si>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臺中市烏日區公所一般公文統計表</t>
  </si>
  <si>
    <t>中華民國114年12月</t>
  </si>
  <si>
    <t>項目</t>
  </si>
  <si>
    <t>數量</t>
  </si>
  <si>
    <t>單位</t>
  </si>
  <si>
    <t>合計</t>
  </si>
  <si>
    <t>區長室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</si>
  <si>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</si>
  <si>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</si>
  <si>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</si>
  <si>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</si>
  <si>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</si>
  <si>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</si>
  <si>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</si>
  <si>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</si>
  <si>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</si>
  <si>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</si>
  <si>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</si>
  <si>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</si>
  <si>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</si>
  <si>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</si>
  <si>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</si>
  <si>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</si>
  <si>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</si>
  <si>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</si>
  <si>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</si>
  <si>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</si>
  <si>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</si>
  <si>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</si>
  <si>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</si>
  <si>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</si>
  <si>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</si>
  <si>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</si>
  <si>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</si>
  <si>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</si>
  <si>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</si>
  <si>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</si>
  <si>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</si>
  <si>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</si>
  <si>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</si>
  <si>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</si>
  <si>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</si>
  <si>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</si>
  <si>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</si>
  <si>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</si>
  <si>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</si>
  <si>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</si>
  <si>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</si>
  <si>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</si>
  <si>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</si>
  <si>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</si>
  <si>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</si>
  <si>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</si>
  <si>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</si>
  <si>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</si>
  <si>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</si>
  <si>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</si>
  <si>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</si>
  <si>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</si>
  <si>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</si>
  <si>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</si>
  <si>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</si>
  <si>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</si>
  <si>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</si>
  <si>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</si>
  <si>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</si>
  <si>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</si>
  <si>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</si>
  <si>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</si>
  <si>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</si>
  <si>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臺中市烏日區公所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</si>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</sst>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&quot; &quot;" numFmtId="197"/>
    <numFmt formatCode="_-* #,##0_-;\-* #,##0_-;_-* &quot;-&quot;_-;_-@_-" numFmtId="198"/>
    <numFmt formatCode="_-* #,##0.00_-;\-* #,##0.00_-;_-* &quot;-&quot;??_-;_-@_-" numFmtId="199"/>
    <numFmt formatCode="#,##0.00;[Red]&quot;-&quot;#,##0.00" numFmtId="200"/>
    <numFmt formatCode="0.00&quot; &quot;" numFmtId="201"/>
    <numFmt formatCode="_-* #,##0.0_-;\-* #,##0.0_-;_-* &quot;-&quot;??_-;_-@_-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0" fontId="6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202" fontId="8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Y17" sqref="Y17:Y17"/>
    </sheetView>
  </sheetViews>
  <sheetFormatPr customHeight="false" defaultColWidth="9.28125" defaultRowHeight="15"/>
  <cols>
    <col min="1" max="1" bestFit="false" customWidth="true" width="16.21093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2.21093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7" max="17" bestFit="false" customWidth="true" width="12.2109375" hidden="false" outlineLevel="0"/>
    <col min="19" max="19" bestFit="false" customWidth="true" width="13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6"/>
      <c r="Q1" s="46"/>
      <c r="R1" s="50"/>
      <c r="S1" s="1" t="s">
        <v>69</v>
      </c>
      <c r="T1" s="52" t="s">
        <v>72</v>
      </c>
      <c r="U1" s="52"/>
      <c r="V1" s="56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33"/>
      <c r="J2" s="33"/>
      <c r="K2" s="33"/>
      <c r="L2" s="33"/>
      <c r="M2" s="33"/>
      <c r="N2" s="33"/>
      <c r="O2" s="44"/>
      <c r="P2" s="47"/>
      <c r="Q2" s="47"/>
      <c r="R2" s="51"/>
      <c r="S2" s="1" t="s">
        <v>70</v>
      </c>
      <c r="T2" s="53" t="s">
        <v>73</v>
      </c>
      <c r="U2" s="53"/>
      <c r="V2" s="56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5"/>
      <c r="S3" s="45"/>
      <c r="T3" s="45"/>
      <c r="U3" s="45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6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40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4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40"/>
      <c r="N8" s="16"/>
      <c r="O8" s="16"/>
      <c r="P8" s="28" t="s">
        <v>62</v>
      </c>
      <c r="Q8" s="28"/>
      <c r="R8" s="15" t="s">
        <v>67</v>
      </c>
      <c r="S8" s="15"/>
      <c r="T8" s="16"/>
      <c r="U8" s="54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40"/>
      <c r="N9" s="16"/>
      <c r="O9" s="16"/>
      <c r="P9" s="16" t="s">
        <v>40</v>
      </c>
      <c r="Q9" s="49" t="s">
        <v>42</v>
      </c>
      <c r="R9" s="16" t="s">
        <v>40</v>
      </c>
      <c r="S9" s="49" t="s">
        <v>42</v>
      </c>
      <c r="T9" s="16"/>
      <c r="U9" s="54"/>
    </row>
    <row r="10" ht="22.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28" t="s">
        <v>65</v>
      </c>
      <c r="R10" s="16" t="s">
        <v>68</v>
      </c>
      <c r="S10" s="28" t="s">
        <v>71</v>
      </c>
      <c r="T10" s="16" t="s">
        <v>75</v>
      </c>
      <c r="U10" s="54" t="s">
        <v>77</v>
      </c>
    </row>
    <row r="11" ht="19.5" customHeight="true">
      <c r="A11" s="9" t="s">
        <v>7</v>
      </c>
      <c r="B11" s="18" t="n">
        <v>1875</v>
      </c>
      <c r="C11" s="18" t="n">
        <v>186</v>
      </c>
      <c r="D11" s="18" t="n">
        <v>520</v>
      </c>
      <c r="E11" s="18" t="n">
        <v>2581</v>
      </c>
      <c r="F11" s="18" t="n">
        <v>803</v>
      </c>
      <c r="G11" s="29" t="n">
        <f>IF($L11&gt;0, F11/$L11*100, "--")</f>
        <v>100</v>
      </c>
      <c r="H11" s="18" t="n">
        <f>SUM(H12:H21)</f>
        <v>0</v>
      </c>
      <c r="I11" s="29" t="n">
        <f>IF($L11&gt;0, H11/$L11*100, "--")</f>
        <v>0</v>
      </c>
      <c r="J11" s="18" t="n">
        <f>SUM(J12:J21)</f>
        <v>0</v>
      </c>
      <c r="K11" s="29" t="n">
        <f>IF($L11&gt;0, J11/$L11*100, "--")</f>
        <v>0</v>
      </c>
      <c r="L11" s="18" t="n">
        <v>803</v>
      </c>
      <c r="M11" s="29" t="n">
        <v>1.31</v>
      </c>
      <c r="N11" s="18" t="n">
        <v>1462</v>
      </c>
      <c r="O11" s="18" t="n">
        <v>124</v>
      </c>
      <c r="P11" s="18" t="n">
        <v>2389</v>
      </c>
      <c r="Q11" s="29" t="n">
        <v>92.5610228593568</v>
      </c>
      <c r="R11" s="18" t="n">
        <v>192</v>
      </c>
      <c r="S11" s="29" t="n">
        <v>7.43897714064316</v>
      </c>
      <c r="T11" s="18" t="n">
        <v>192</v>
      </c>
      <c r="U11" s="55" t="n">
        <f>SUM(U12:U21)</f>
        <v>0</v>
      </c>
    </row>
    <row r="12" ht="19.5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9" t="str">
        <f>IF($L12&gt;0, F12/$L12*100, "--")</f>
        <v>--</v>
      </c>
      <c r="H12" s="18" t="n">
        <v>0</v>
      </c>
      <c r="I12" s="29" t="str">
        <f>IF($L12&gt;0, H12/$L12*100, "--")</f>
        <v>--</v>
      </c>
      <c r="J12" s="18" t="n">
        <v>0</v>
      </c>
      <c r="K12" s="29" t="str">
        <f>IF($L12&gt;0, J12/$L12*100, "--")</f>
        <v>--</v>
      </c>
      <c r="L12" s="18" t="n">
        <f>F12+H12+J12</f>
        <v>0</v>
      </c>
      <c r="M12" s="29" t="n">
        <v>0</v>
      </c>
      <c r="N12" s="18" t="n">
        <v>0</v>
      </c>
      <c r="O12" s="18" t="n">
        <v>0</v>
      </c>
      <c r="P12" s="18" t="n">
        <f>L12+N12+O12</f>
        <v>0</v>
      </c>
      <c r="Q12" s="29" t="str">
        <f>IF(E12&gt;0, P12/E12*100, "--")</f>
        <v>--</v>
      </c>
      <c r="R12" s="18" t="n">
        <f>E12-P12</f>
        <v>0</v>
      </c>
      <c r="S12" s="29" t="str">
        <f>IF(E12&gt;0, R12/E12*100, "--")</f>
        <v>--</v>
      </c>
      <c r="T12" s="18" t="n">
        <v>0</v>
      </c>
      <c r="U12" s="55" t="n">
        <v>0</v>
      </c>
    </row>
    <row r="13" ht="19.5" customHeight="true">
      <c r="A13" s="9" t="s">
        <v>9</v>
      </c>
      <c r="B13" s="18" t="n">
        <v>139</v>
      </c>
      <c r="C13" s="18" t="n">
        <v>11</v>
      </c>
      <c r="D13" s="18" t="n">
        <v>79</v>
      </c>
      <c r="E13" s="18" t="n">
        <v>229</v>
      </c>
      <c r="F13" s="18" t="n">
        <v>72</v>
      </c>
      <c r="G13" s="29" t="n">
        <f>IF($L13&gt;0, F13/$L13*100, "--")</f>
        <v>100</v>
      </c>
      <c r="H13" s="18" t="n">
        <v>0</v>
      </c>
      <c r="I13" s="29" t="n">
        <f>IF($L13&gt;0, H13/$L13*100, "--")</f>
        <v>0</v>
      </c>
      <c r="J13" s="18" t="n">
        <v>0</v>
      </c>
      <c r="K13" s="29" t="n">
        <f>IF($L13&gt;0, J13/$L13*100, "--")</f>
        <v>0</v>
      </c>
      <c r="L13" s="18" t="n">
        <v>72</v>
      </c>
      <c r="M13" s="41" t="n">
        <v>1.22</v>
      </c>
      <c r="N13" s="18" t="n">
        <v>94</v>
      </c>
      <c r="O13" s="18" t="n">
        <v>41</v>
      </c>
      <c r="P13" s="18" t="n">
        <v>207</v>
      </c>
      <c r="Q13" s="29" t="n">
        <v>90.3930131004367</v>
      </c>
      <c r="R13" s="18" t="n">
        <v>22</v>
      </c>
      <c r="S13" s="29" t="n">
        <v>9.60698689956332</v>
      </c>
      <c r="T13" s="18" t="n">
        <v>22</v>
      </c>
      <c r="U13" s="55" t="n">
        <v>0</v>
      </c>
    </row>
    <row r="14" ht="19.5" customHeight="true">
      <c r="A14" s="9" t="s">
        <v>10</v>
      </c>
      <c r="B14" s="18" t="n">
        <v>147</v>
      </c>
      <c r="C14" s="18" t="n">
        <v>10</v>
      </c>
      <c r="D14" s="18" t="n">
        <v>28</v>
      </c>
      <c r="E14" s="18" t="n">
        <v>185</v>
      </c>
      <c r="F14" s="18" t="n">
        <v>33</v>
      </c>
      <c r="G14" s="29" t="n">
        <f>IF($L14&gt;0, F14/$L14*100, "--")</f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v>33</v>
      </c>
      <c r="M14" s="41" t="n">
        <v>0.76</v>
      </c>
      <c r="N14" s="18" t="n">
        <v>133</v>
      </c>
      <c r="O14" s="18" t="n">
        <v>6</v>
      </c>
      <c r="P14" s="18" t="n">
        <v>172</v>
      </c>
      <c r="Q14" s="29" t="n">
        <v>92.972972972973</v>
      </c>
      <c r="R14" s="18" t="n">
        <v>13</v>
      </c>
      <c r="S14" s="29" t="n">
        <v>7.02702702702703</v>
      </c>
      <c r="T14" s="18" t="n">
        <v>13</v>
      </c>
      <c r="U14" s="55" t="n">
        <v>0</v>
      </c>
    </row>
    <row r="15" ht="19.5" customHeight="true">
      <c r="A15" s="9" t="s">
        <v>11</v>
      </c>
      <c r="B15" s="18" t="n">
        <v>233</v>
      </c>
      <c r="C15" s="18" t="n">
        <v>25</v>
      </c>
      <c r="D15" s="18" t="n">
        <v>42</v>
      </c>
      <c r="E15" s="18" t="n">
        <v>300</v>
      </c>
      <c r="F15" s="18" t="n">
        <v>85</v>
      </c>
      <c r="G15" s="29" t="n">
        <f>IF($L15&gt;0, F15/$L15*100, "--")</f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v>85</v>
      </c>
      <c r="M15" s="41" t="n">
        <v>1.23</v>
      </c>
      <c r="N15" s="18" t="n">
        <v>187</v>
      </c>
      <c r="O15" s="18" t="n">
        <v>9</v>
      </c>
      <c r="P15" s="18" t="n">
        <v>281</v>
      </c>
      <c r="Q15" s="29" t="n">
        <v>93.6666666666667</v>
      </c>
      <c r="R15" s="18" t="n">
        <v>19</v>
      </c>
      <c r="S15" s="29" t="n">
        <v>6.33333333333333</v>
      </c>
      <c r="T15" s="18" t="n">
        <v>19</v>
      </c>
      <c r="U15" s="55" t="n">
        <v>0</v>
      </c>
    </row>
    <row r="16" ht="19.5" customHeight="true">
      <c r="A16" s="9" t="s">
        <v>12</v>
      </c>
      <c r="B16" s="18" t="n">
        <v>583</v>
      </c>
      <c r="C16" s="18" t="n">
        <v>50</v>
      </c>
      <c r="D16" s="18" t="n">
        <v>90</v>
      </c>
      <c r="E16" s="18" t="n">
        <v>723</v>
      </c>
      <c r="F16" s="18" t="n">
        <v>188</v>
      </c>
      <c r="G16" s="29" t="n">
        <f>IF($L16&gt;0, F16/$L16*100, "--")</f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v>188</v>
      </c>
      <c r="M16" s="41" t="n">
        <v>1.41</v>
      </c>
      <c r="N16" s="18" t="n">
        <v>467</v>
      </c>
      <c r="O16" s="18" t="n">
        <v>29</v>
      </c>
      <c r="P16" s="18" t="n">
        <v>684</v>
      </c>
      <c r="Q16" s="29" t="n">
        <v>94.6058091286307</v>
      </c>
      <c r="R16" s="18" t="n">
        <v>39</v>
      </c>
      <c r="S16" s="29" t="n">
        <v>5.3941908713693</v>
      </c>
      <c r="T16" s="18" t="n">
        <v>39</v>
      </c>
      <c r="U16" s="55" t="n">
        <v>0</v>
      </c>
    </row>
    <row r="17" ht="19.5" customHeight="true">
      <c r="A17" s="9" t="s">
        <v>13</v>
      </c>
      <c r="B17" s="18" t="n">
        <v>336</v>
      </c>
      <c r="C17" s="18" t="n">
        <v>43</v>
      </c>
      <c r="D17" s="18" t="n">
        <v>95</v>
      </c>
      <c r="E17" s="18" t="n">
        <v>474</v>
      </c>
      <c r="F17" s="18" t="n">
        <v>185</v>
      </c>
      <c r="G17" s="29" t="n">
        <f>IF($L17&gt;0, F17/$L17*100, "--")</f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v>185</v>
      </c>
      <c r="M17" s="41" t="n">
        <v>1.18</v>
      </c>
      <c r="N17" s="18" t="n">
        <v>232</v>
      </c>
      <c r="O17" s="18" t="n">
        <v>18</v>
      </c>
      <c r="P17" s="18" t="n">
        <v>435</v>
      </c>
      <c r="Q17" s="29" t="n">
        <v>91.7721518987342</v>
      </c>
      <c r="R17" s="18" t="n">
        <v>39</v>
      </c>
      <c r="S17" s="29" t="n">
        <v>8.22784810126582</v>
      </c>
      <c r="T17" s="18" t="n">
        <v>39</v>
      </c>
      <c r="U17" s="55" t="n">
        <v>0</v>
      </c>
    </row>
    <row r="18" ht="19.5" customHeight="true">
      <c r="A18" s="9" t="s">
        <v>14</v>
      </c>
      <c r="B18" s="18" t="n">
        <v>283</v>
      </c>
      <c r="C18" s="18" t="n">
        <v>32</v>
      </c>
      <c r="D18" s="18" t="n">
        <v>145</v>
      </c>
      <c r="E18" s="18" t="n">
        <v>460</v>
      </c>
      <c r="F18" s="18" t="n">
        <v>209</v>
      </c>
      <c r="G18" s="29" t="n">
        <f>IF($L18&gt;0, F18/$L18*100, "--")</f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v>209</v>
      </c>
      <c r="M18" s="41" t="n">
        <v>1.54</v>
      </c>
      <c r="N18" s="18" t="n">
        <v>205</v>
      </c>
      <c r="O18" s="18" t="n">
        <v>10</v>
      </c>
      <c r="P18" s="18" t="n">
        <v>424</v>
      </c>
      <c r="Q18" s="29" t="n">
        <v>92.1739130434783</v>
      </c>
      <c r="R18" s="18" t="n">
        <v>36</v>
      </c>
      <c r="S18" s="29" t="n">
        <v>7.82608695652174</v>
      </c>
      <c r="T18" s="18" t="n">
        <v>36</v>
      </c>
      <c r="U18" s="55" t="n">
        <v>0</v>
      </c>
    </row>
    <row r="19" ht="19.5" customHeight="true">
      <c r="A19" s="9" t="s">
        <v>15</v>
      </c>
      <c r="B19" s="18" t="n">
        <v>32</v>
      </c>
      <c r="C19" s="18" t="n">
        <v>3</v>
      </c>
      <c r="D19" s="18" t="n">
        <v>4</v>
      </c>
      <c r="E19" s="18" t="n">
        <v>39</v>
      </c>
      <c r="F19" s="18" t="n">
        <v>2</v>
      </c>
      <c r="G19" s="29" t="n">
        <f>IF($L19&gt;0, F19/$L19*100, "--")</f>
        <v>100</v>
      </c>
      <c r="H19" s="18" t="n">
        <v>0</v>
      </c>
      <c r="I19" s="29" t="n">
        <f>IF($L19&gt;0, H19/$L19*100, "--")</f>
        <v>0</v>
      </c>
      <c r="J19" s="18" t="n">
        <v>0</v>
      </c>
      <c r="K19" s="29" t="n">
        <f>IF($L19&gt;0, J19/$L19*100, "--")</f>
        <v>0</v>
      </c>
      <c r="L19" s="18" t="n">
        <v>2</v>
      </c>
      <c r="M19" s="42" t="n">
        <v>3.25</v>
      </c>
      <c r="N19" s="18" t="n">
        <v>30</v>
      </c>
      <c r="O19" s="18" t="n">
        <v>3</v>
      </c>
      <c r="P19" s="18" t="n">
        <v>35</v>
      </c>
      <c r="Q19" s="29" t="n">
        <v>89.7435897435898</v>
      </c>
      <c r="R19" s="18" t="n">
        <v>4</v>
      </c>
      <c r="S19" s="29" t="n">
        <v>10.2564102564103</v>
      </c>
      <c r="T19" s="18" t="n">
        <v>4</v>
      </c>
      <c r="U19" s="55" t="n">
        <v>0</v>
      </c>
    </row>
    <row r="20" ht="19.5" customHeight="true">
      <c r="A20" s="9" t="s">
        <v>16</v>
      </c>
      <c r="B20" s="18" t="n">
        <v>108</v>
      </c>
      <c r="C20" s="18" t="n">
        <v>6</v>
      </c>
      <c r="D20" s="18" t="n">
        <v>37</v>
      </c>
      <c r="E20" s="18" t="n">
        <v>151</v>
      </c>
      <c r="F20" s="18" t="n">
        <v>29</v>
      </c>
      <c r="G20" s="29" t="n">
        <f>IF($L20&gt;0, F20/$L20*100, "--")</f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v>29</v>
      </c>
      <c r="M20" s="41" t="n">
        <v>0.86</v>
      </c>
      <c r="N20" s="18" t="n">
        <v>100</v>
      </c>
      <c r="O20" s="18" t="n">
        <v>8</v>
      </c>
      <c r="P20" s="18" t="n">
        <v>137</v>
      </c>
      <c r="Q20" s="29" t="n">
        <v>90.728476821192</v>
      </c>
      <c r="R20" s="18" t="n">
        <v>14</v>
      </c>
      <c r="S20" s="29" t="n">
        <v>9.27152317880795</v>
      </c>
      <c r="T20" s="18" t="n">
        <v>14</v>
      </c>
      <c r="U20" s="55" t="n">
        <v>0</v>
      </c>
    </row>
    <row r="21" ht="19.5" customHeight="true">
      <c r="A21" s="9" t="s">
        <v>17</v>
      </c>
      <c r="B21" s="18" t="n">
        <v>14</v>
      </c>
      <c r="C21" s="18" t="n">
        <v>6</v>
      </c>
      <c r="D21" s="18" t="n">
        <v>0</v>
      </c>
      <c r="E21" s="18" t="n">
        <v>20</v>
      </c>
      <c r="F21" s="18" t="n">
        <v>0</v>
      </c>
      <c r="G21" s="29" t="str">
        <f>IF($L21&gt;0, F21/$L21*100, "--")</f>
        <v>--</v>
      </c>
      <c r="H21" s="18" t="n">
        <v>0</v>
      </c>
      <c r="I21" s="29" t="str">
        <f>IF($L21&gt;0, H21/$L21*100, "--")</f>
        <v>--</v>
      </c>
      <c r="J21" s="18" t="n">
        <v>0</v>
      </c>
      <c r="K21" s="29" t="str">
        <f>IF($L21&gt;0, J21/$L21*100, "--")</f>
        <v>--</v>
      </c>
      <c r="L21" s="18" t="n">
        <v>0</v>
      </c>
      <c r="M21" s="42" t="n">
        <v>0</v>
      </c>
      <c r="N21" s="18" t="n">
        <v>14</v>
      </c>
      <c r="O21" s="18" t="n">
        <v>0</v>
      </c>
      <c r="P21" s="18" t="n">
        <v>14</v>
      </c>
      <c r="Q21" s="29" t="n">
        <v>70</v>
      </c>
      <c r="R21" s="18" t="n">
        <v>6</v>
      </c>
      <c r="S21" s="29" t="n">
        <v>30</v>
      </c>
      <c r="T21" s="18" t="n">
        <v>6</v>
      </c>
      <c r="U21" s="55" t="n">
        <v>0</v>
      </c>
    </row>
    <row r="22" ht="18.7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5"/>
    </row>
    <row r="23" ht="18.7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5"/>
    </row>
    <row r="24" ht="18.7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5"/>
    </row>
    <row r="25" ht="18.7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5"/>
    </row>
    <row r="26" ht="20.2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5"/>
      <c r="L26" s="38"/>
      <c r="M26" s="38"/>
      <c r="N26" s="38"/>
      <c r="O26" s="45"/>
      <c r="P26" s="48" t="s">
        <v>64</v>
      </c>
      <c r="Q26" s="48"/>
      <c r="R26" s="45"/>
      <c r="S26" s="45"/>
      <c r="T26" s="45"/>
      <c r="U26" s="45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6"/>
      <c r="L27" s="39"/>
      <c r="M27" s="39"/>
      <c r="N27" s="39"/>
      <c r="O27" s="36"/>
      <c r="P27" s="39"/>
      <c r="Q27" s="39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4"/>
      <c r="K29" s="11"/>
      <c r="L29" s="11"/>
      <c r="M29" s="11"/>
      <c r="N29" s="43"/>
      <c r="O29" s="36"/>
      <c r="P29" s="39"/>
      <c r="Q29" s="39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4"/>
      <c r="J30" s="11"/>
      <c r="K30" s="37"/>
      <c r="L30" s="11"/>
      <c r="M30" s="11"/>
      <c r="N30" s="11"/>
      <c r="O30" s="36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9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R7:S7"/>
    <mergeCell ref="G27:H27"/>
    <mergeCell ref="G29:H29"/>
    <mergeCell ref="B31:N31"/>
    <mergeCell ref="O7:O9"/>
    <mergeCell ref="P7:Q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