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<sst xmlns="http://schemas.openxmlformats.org/spreadsheetml/2006/main" count="78">
  <si>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</si>
  <si>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</si>
  <si>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臺中市龍井區公所一般公文統計表</t>
  </si>
  <si>
    <t>中華民國115年4月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</si>
  <si>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</si>
  <si>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</si>
  <si>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</si>
  <si>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</si>
  <si>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</si>
  <si>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</si>
  <si>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</si>
  <si>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</si>
  <si>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</si>
  <si>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</si>
  <si>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</si>
  <si>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</si>
  <si>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</si>
  <si>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</si>
  <si>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</si>
  <si>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</si>
  <si>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</si>
  <si>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</si>
  <si>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</si>
  <si>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</si>
  <si>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</si>
  <si>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</si>
  <si>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</si>
  <si>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</si>
  <si>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</si>
  <si>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</si>
  <si>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</si>
  <si>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</si>
  <si>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</si>
  <si>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</si>
  <si>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</si>
  <si>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</si>
  <si>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</si>
  <si>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</si>
  <si>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</si>
  <si>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</si>
  <si>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</si>
  <si>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</si>
  <si>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</si>
  <si>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</si>
  <si>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</si>
  <si>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</si>
  <si>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</si>
  <si>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</si>
  <si>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</si>
  <si>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</si>
  <si>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</si>
  <si>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</si>
  <si>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</si>
  <si>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</si>
  <si>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</si>
  <si>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</si>
  <si>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</si>
  <si>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</si>
  <si>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</si>
  <si>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</si>
  <si>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</si>
  <si>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</si>
  <si>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</si>
  <si>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</si>
  <si>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中華民國115年5月4日編製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</si>
  <si>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</si>
  <si>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</si>
  <si>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</si>
  <si>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</si>
  <si>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</si>
  <si>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</si>
  <si>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</si>
  <si>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臺中市龍井區公所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</si>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</sst>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1.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7" max="17" bestFit="false" customWidth="true" width="11.2109375" hidden="false" outlineLevel="0"/>
    <col min="19" max="19" bestFit="false" customWidth="true" width="12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69</v>
      </c>
      <c r="T1" s="50" t="s">
        <v>72</v>
      </c>
      <c r="U1" s="50"/>
      <c r="V1" s="54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70</v>
      </c>
      <c r="T2" s="51" t="s">
        <v>73</v>
      </c>
      <c r="U2" s="51"/>
      <c r="V2" s="54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4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39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2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39"/>
      <c r="N8" s="16"/>
      <c r="O8" s="16"/>
      <c r="P8" s="45" t="s">
        <v>62</v>
      </c>
      <c r="Q8" s="45"/>
      <c r="R8" s="15" t="s">
        <v>67</v>
      </c>
      <c r="S8" s="15"/>
      <c r="T8" s="16"/>
      <c r="U8" s="52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39"/>
      <c r="N9" s="16"/>
      <c r="O9" s="16"/>
      <c r="P9" s="16" t="s">
        <v>40</v>
      </c>
      <c r="Q9" s="47" t="s">
        <v>42</v>
      </c>
      <c r="R9" s="16" t="s">
        <v>40</v>
      </c>
      <c r="S9" s="47" t="s">
        <v>42</v>
      </c>
      <c r="T9" s="16"/>
      <c r="U9" s="52"/>
    </row>
    <row r="10" ht="23.2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45" t="s">
        <v>65</v>
      </c>
      <c r="R10" s="16" t="s">
        <v>68</v>
      </c>
      <c r="S10" s="45" t="s">
        <v>71</v>
      </c>
      <c r="T10" s="16" t="s">
        <v>75</v>
      </c>
      <c r="U10" s="52" t="s">
        <v>77</v>
      </c>
    </row>
    <row r="11" ht="16.5" customHeight="true">
      <c r="A11" s="9" t="s">
        <v>7</v>
      </c>
      <c r="B11" s="18" t="n">
        <f>SUM(B12:B21)</f>
        <v>1541</v>
      </c>
      <c r="C11" s="18" t="n">
        <f>SUM(C12:C21)</f>
        <v>213</v>
      </c>
      <c r="D11" s="18" t="n">
        <f>SUM(D12:D21)</f>
        <v>282</v>
      </c>
      <c r="E11" s="18" t="n">
        <f>B11+C11+D11</f>
        <v>2036</v>
      </c>
      <c r="F11" s="18" t="n">
        <f>SUM(F12:F21)</f>
        <v>647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f>F11+H11+J11</f>
        <v>647</v>
      </c>
      <c r="M11" s="29" t="n">
        <v>1.56</v>
      </c>
      <c r="N11" s="18" t="n">
        <f>SUM(N12:N21)</f>
        <v>1185</v>
      </c>
      <c r="O11" s="18" t="n">
        <f>SUM(O12:O21)</f>
        <v>12</v>
      </c>
      <c r="P11" s="18" t="n">
        <f>L11+N11+O11</f>
        <v>1844</v>
      </c>
      <c r="Q11" s="29" t="n">
        <f>IF(E11&gt;0, P11/E11*100, "--")</f>
        <v>90.5697445972495</v>
      </c>
      <c r="R11" s="18" t="n">
        <f>E11-P11</f>
        <v>192</v>
      </c>
      <c r="S11" s="29" t="n">
        <f>IF(E11&gt;0, R11/E11*100, "--")</f>
        <v>9.43025540275049</v>
      </c>
      <c r="T11" s="18" t="n">
        <f>SUM(T12:T21)</f>
        <v>192</v>
      </c>
      <c r="U11" s="53" t="n">
        <f>SUM(U12:U21)</f>
        <v>0</v>
      </c>
    </row>
    <row r="12" ht="16.5" customHeight="true">
      <c r="A12" s="9" t="s">
        <v>8</v>
      </c>
      <c r="B12" s="18" t="n">
        <v>129</v>
      </c>
      <c r="C12" s="18" t="n">
        <v>29</v>
      </c>
      <c r="D12" s="18" t="n">
        <v>19</v>
      </c>
      <c r="E12" s="18" t="n">
        <f>B12+C12+D12</f>
        <v>177</v>
      </c>
      <c r="F12" s="18" t="n">
        <v>48</v>
      </c>
      <c r="G12" s="29" t="n">
        <f>IF($L12&gt;0, F12/$L12*100, "--")</f>
        <v>100</v>
      </c>
      <c r="H12" s="18" t="n">
        <v>0</v>
      </c>
      <c r="I12" s="29" t="n">
        <f>IF($L12&gt;0, H12/$L12*100, "--")</f>
        <v>0</v>
      </c>
      <c r="J12" s="18" t="n">
        <v>0</v>
      </c>
      <c r="K12" s="29" t="n">
        <f>IF($L12&gt;0, J12/$L12*100, "--")</f>
        <v>0</v>
      </c>
      <c r="L12" s="18" t="n">
        <f>F12+H12+J12</f>
        <v>48</v>
      </c>
      <c r="M12" s="29" t="n">
        <v>1.99</v>
      </c>
      <c r="N12" s="18" t="n">
        <v>105</v>
      </c>
      <c r="O12" s="18" t="n">
        <v>1</v>
      </c>
      <c r="P12" s="18" t="n">
        <f>L12+N12+O12</f>
        <v>154</v>
      </c>
      <c r="Q12" s="29" t="n">
        <f>IF(E12&gt;0, P12/E12*100, "--")</f>
        <v>87.0056497175141</v>
      </c>
      <c r="R12" s="18" t="n">
        <f>E12-P12</f>
        <v>23</v>
      </c>
      <c r="S12" s="29" t="n">
        <f>IF(E12&gt;0, R12/E12*100, "--")</f>
        <v>12.9943502824859</v>
      </c>
      <c r="T12" s="18" t="n">
        <v>23</v>
      </c>
      <c r="U12" s="53" t="n">
        <v>0</v>
      </c>
    </row>
    <row r="13" ht="16.5" customHeight="true">
      <c r="A13" s="9" t="s">
        <v>9</v>
      </c>
      <c r="B13" s="18" t="n">
        <v>266</v>
      </c>
      <c r="C13" s="18" t="n">
        <v>32</v>
      </c>
      <c r="D13" s="18" t="n">
        <v>84</v>
      </c>
      <c r="E13" s="18" t="n">
        <f>B13+C13+D13</f>
        <v>382</v>
      </c>
      <c r="F13" s="18" t="n">
        <v>167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f>F13+H13+J13</f>
        <v>167</v>
      </c>
      <c r="M13" s="29" t="n">
        <v>1.13</v>
      </c>
      <c r="N13" s="18" t="n">
        <v>189</v>
      </c>
      <c r="O13" s="18" t="n">
        <v>0</v>
      </c>
      <c r="P13" s="18" t="n">
        <f>L13+N13+O13</f>
        <v>356</v>
      </c>
      <c r="Q13" s="29" t="n">
        <f>IF(E13&gt;0, P13/E13*100, "--")</f>
        <v>93.1937172774869</v>
      </c>
      <c r="R13" s="18" t="n">
        <f>E13-P13</f>
        <v>26</v>
      </c>
      <c r="S13" s="29" t="n">
        <f>IF(E13&gt;0, R13/E13*100, "--")</f>
        <v>6.80628272251309</v>
      </c>
      <c r="T13" s="18" t="n">
        <v>26</v>
      </c>
      <c r="U13" s="53" t="n">
        <v>0</v>
      </c>
    </row>
    <row r="14" ht="16.5" customHeight="true">
      <c r="A14" s="9" t="s">
        <v>10</v>
      </c>
      <c r="B14" s="18" t="n">
        <v>223</v>
      </c>
      <c r="C14" s="18" t="n">
        <v>25</v>
      </c>
      <c r="D14" s="18" t="n">
        <v>53</v>
      </c>
      <c r="E14" s="18" t="n">
        <f>B14+C14+D14</f>
        <v>301</v>
      </c>
      <c r="F14" s="18" t="n">
        <v>89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f>F14+H14+J14</f>
        <v>89</v>
      </c>
      <c r="M14" s="29" t="n">
        <v>0.9</v>
      </c>
      <c r="N14" s="18" t="n">
        <v>180</v>
      </c>
      <c r="O14" s="18" t="n">
        <v>0</v>
      </c>
      <c r="P14" s="18" t="n">
        <f>L14+N14+O14</f>
        <v>269</v>
      </c>
      <c r="Q14" s="29" t="n">
        <f>IF(E14&gt;0, P14/E14*100, "--")</f>
        <v>89.3687707641196</v>
      </c>
      <c r="R14" s="18" t="n">
        <f>E14-P14</f>
        <v>32</v>
      </c>
      <c r="S14" s="29" t="n">
        <f>IF(E14&gt;0, R14/E14*100, "--")</f>
        <v>10.6312292358804</v>
      </c>
      <c r="T14" s="18" t="n">
        <v>32</v>
      </c>
      <c r="U14" s="53" t="n">
        <v>0</v>
      </c>
    </row>
    <row r="15" ht="16.5" customHeight="true">
      <c r="A15" s="9" t="s">
        <v>11</v>
      </c>
      <c r="B15" s="18" t="n">
        <v>488</v>
      </c>
      <c r="C15" s="18" t="n">
        <v>66</v>
      </c>
      <c r="D15" s="18" t="n">
        <v>54</v>
      </c>
      <c r="E15" s="18" t="n">
        <f>B15+C15+D15</f>
        <v>608</v>
      </c>
      <c r="F15" s="18" t="n">
        <v>221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f>F15+H15+J15</f>
        <v>221</v>
      </c>
      <c r="M15" s="29" t="n">
        <v>2.12</v>
      </c>
      <c r="N15" s="18" t="n">
        <v>337</v>
      </c>
      <c r="O15" s="18" t="n">
        <v>0</v>
      </c>
      <c r="P15" s="18" t="n">
        <f>L15+N15+O15</f>
        <v>558</v>
      </c>
      <c r="Q15" s="29" t="n">
        <f>IF(E15&gt;0, P15/E15*100, "--")</f>
        <v>91.7763157894737</v>
      </c>
      <c r="R15" s="18" t="n">
        <f>E15-P15</f>
        <v>50</v>
      </c>
      <c r="S15" s="29" t="n">
        <f>IF(E15&gt;0, R15/E15*100, "--")</f>
        <v>8.22368421052632</v>
      </c>
      <c r="T15" s="18" t="n">
        <v>50</v>
      </c>
      <c r="U15" s="53" t="n">
        <v>0</v>
      </c>
    </row>
    <row r="16" ht="16.5" customHeight="true">
      <c r="A16" s="9" t="s">
        <v>12</v>
      </c>
      <c r="B16" s="18" t="n">
        <v>146</v>
      </c>
      <c r="C16" s="18" t="n">
        <v>13</v>
      </c>
      <c r="D16" s="18" t="n">
        <v>31</v>
      </c>
      <c r="E16" s="18" t="n">
        <f>B16+C16+D16</f>
        <v>190</v>
      </c>
      <c r="F16" s="18" t="n">
        <v>48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f>F16+H16+J16</f>
        <v>48</v>
      </c>
      <c r="M16" s="29" t="n">
        <v>1.02</v>
      </c>
      <c r="N16" s="18" t="n">
        <v>126</v>
      </c>
      <c r="O16" s="18" t="n">
        <v>0</v>
      </c>
      <c r="P16" s="18" t="n">
        <f>L16+N16+O16</f>
        <v>174</v>
      </c>
      <c r="Q16" s="29" t="n">
        <f>IF(E16&gt;0, P16/E16*100, "--")</f>
        <v>91.578947368421</v>
      </c>
      <c r="R16" s="18" t="n">
        <f>E16-P16</f>
        <v>16</v>
      </c>
      <c r="S16" s="29" t="n">
        <f>IF(E16&gt;0, R16/E16*100, "--")</f>
        <v>8.42105263157895</v>
      </c>
      <c r="T16" s="18" t="n">
        <v>16</v>
      </c>
      <c r="U16" s="53" t="n">
        <v>0</v>
      </c>
    </row>
    <row r="17" ht="16.5" customHeight="true">
      <c r="A17" s="9" t="s">
        <v>13</v>
      </c>
      <c r="B17" s="18" t="n">
        <v>81</v>
      </c>
      <c r="C17" s="18" t="n">
        <v>16</v>
      </c>
      <c r="D17" s="18" t="n">
        <v>28</v>
      </c>
      <c r="E17" s="18" t="n">
        <f>B17+C17+D17</f>
        <v>125</v>
      </c>
      <c r="F17" s="18" t="n">
        <v>20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f>F17+H17+J17</f>
        <v>20</v>
      </c>
      <c r="M17" s="29" t="n">
        <v>1.2</v>
      </c>
      <c r="N17" s="18" t="n">
        <v>78</v>
      </c>
      <c r="O17" s="18" t="n">
        <v>10</v>
      </c>
      <c r="P17" s="18" t="n">
        <f>L17+N17+O17</f>
        <v>108</v>
      </c>
      <c r="Q17" s="29" t="n">
        <f>IF(E17&gt;0, P17/E17*100, "--")</f>
        <v>86.4</v>
      </c>
      <c r="R17" s="18" t="n">
        <f>E17-P17</f>
        <v>17</v>
      </c>
      <c r="S17" s="29" t="n">
        <f>IF(E17&gt;0, R17/E17*100, "--")</f>
        <v>13.6</v>
      </c>
      <c r="T17" s="18" t="n">
        <v>17</v>
      </c>
      <c r="U17" s="53" t="n">
        <v>0</v>
      </c>
    </row>
    <row r="18" ht="16.5" customHeight="true">
      <c r="A18" s="9" t="s">
        <v>14</v>
      </c>
      <c r="B18" s="18" t="n">
        <v>26</v>
      </c>
      <c r="C18" s="18" t="n">
        <v>5</v>
      </c>
      <c r="D18" s="18" t="n">
        <v>7</v>
      </c>
      <c r="E18" s="18" t="n">
        <f>B18+C18+D18</f>
        <v>38</v>
      </c>
      <c r="F18" s="18" t="n">
        <v>7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f>F18+H18+J18</f>
        <v>7</v>
      </c>
      <c r="M18" s="29" t="n">
        <v>2.29</v>
      </c>
      <c r="N18" s="18" t="n">
        <v>23</v>
      </c>
      <c r="O18" s="18" t="n">
        <v>1</v>
      </c>
      <c r="P18" s="18" t="n">
        <f>L18+N18+O18</f>
        <v>31</v>
      </c>
      <c r="Q18" s="29" t="n">
        <f>IF(E18&gt;0, P18/E18*100, "--")</f>
        <v>81.5789473684211</v>
      </c>
      <c r="R18" s="18" t="n">
        <f>E18-P18</f>
        <v>7</v>
      </c>
      <c r="S18" s="29" t="n">
        <f>IF(E18&gt;0, R18/E18*100, "--")</f>
        <v>18.4210526315789</v>
      </c>
      <c r="T18" s="18" t="n">
        <v>7</v>
      </c>
      <c r="U18" s="53" t="n">
        <v>0</v>
      </c>
    </row>
    <row r="19" ht="16.5" customHeight="true">
      <c r="A19" s="9" t="s">
        <v>15</v>
      </c>
      <c r="B19" s="18" t="n">
        <v>19</v>
      </c>
      <c r="C19" s="18" t="n">
        <v>17</v>
      </c>
      <c r="D19" s="18" t="n">
        <v>0</v>
      </c>
      <c r="E19" s="18" t="n">
        <f>B19+C19+D19</f>
        <v>36</v>
      </c>
      <c r="F19" s="18" t="n">
        <v>0</v>
      </c>
      <c r="G19" s="29" t="str">
        <f>IF($L19&gt;0, F19/$L19*100, "--")</f>
        <v>--</v>
      </c>
      <c r="H19" s="18" t="n">
        <v>0</v>
      </c>
      <c r="I19" s="29" t="str">
        <f>IF($L19&gt;0, H19/$L19*100, "--")</f>
        <v>--</v>
      </c>
      <c r="J19" s="18" t="n">
        <v>0</v>
      </c>
      <c r="K19" s="29" t="str">
        <f>IF($L19&gt;0, J19/$L19*100, "--")</f>
        <v>--</v>
      </c>
      <c r="L19" s="18" t="n">
        <f>F19+H19+J19</f>
        <v>0</v>
      </c>
      <c r="M19" s="29" t="n">
        <v>0</v>
      </c>
      <c r="N19" s="18" t="n">
        <v>16</v>
      </c>
      <c r="O19" s="18" t="n">
        <v>0</v>
      </c>
      <c r="P19" s="18" t="n">
        <f>L19+N19+O19</f>
        <v>16</v>
      </c>
      <c r="Q19" s="29" t="n">
        <f>IF(E19&gt;0, P19/E19*100, "--")</f>
        <v>44.4444444444444</v>
      </c>
      <c r="R19" s="18" t="n">
        <f>E19-P19</f>
        <v>20</v>
      </c>
      <c r="S19" s="29" t="n">
        <f>IF(E19&gt;0, R19/E19*100, "--")</f>
        <v>55.5555555555556</v>
      </c>
      <c r="T19" s="18" t="n">
        <v>20</v>
      </c>
      <c r="U19" s="53" t="n">
        <v>0</v>
      </c>
    </row>
    <row r="20" ht="16.5" customHeight="true">
      <c r="A20" s="9" t="s">
        <v>16</v>
      </c>
      <c r="B20" s="18" t="n">
        <v>163</v>
      </c>
      <c r="C20" s="18" t="n">
        <v>10</v>
      </c>
      <c r="D20" s="18" t="n">
        <v>6</v>
      </c>
      <c r="E20" s="18" t="n">
        <f>B20+C20+D20</f>
        <v>179</v>
      </c>
      <c r="F20" s="18" t="n">
        <v>47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f>F20+H20+J20</f>
        <v>47</v>
      </c>
      <c r="M20" s="29" t="n">
        <v>1.95</v>
      </c>
      <c r="N20" s="18" t="n">
        <v>131</v>
      </c>
      <c r="O20" s="18" t="n">
        <v>0</v>
      </c>
      <c r="P20" s="18" t="n">
        <f>L20+N20+O20</f>
        <v>178</v>
      </c>
      <c r="Q20" s="29" t="n">
        <f>IF(E20&gt;0, P20/E20*100, "--")</f>
        <v>99.4413407821229</v>
      </c>
      <c r="R20" s="18" t="n">
        <f>E20-P20</f>
        <v>1</v>
      </c>
      <c r="S20" s="29" t="n">
        <f>IF(E20&gt;0, R20/E20*100, "--")</f>
        <v>0.558659217877095</v>
      </c>
      <c r="T20" s="18" t="n">
        <v>1</v>
      </c>
      <c r="U20" s="53" t="n">
        <v>0</v>
      </c>
    </row>
    <row r="21" ht="16.5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9" t="str">
        <f>IF($L21&gt;0, F21/$L21*100, "--")</f>
        <v>--</v>
      </c>
      <c r="H21" s="18" t="n">
        <v>0</v>
      </c>
      <c r="I21" s="29" t="str">
        <f>IF($L21&gt;0, H21/$L21*100, "--")</f>
        <v>--</v>
      </c>
      <c r="J21" s="18" t="n">
        <v>0</v>
      </c>
      <c r="K21" s="29" t="str">
        <f>IF($L21&gt;0, J21/$L21*100, "--")</f>
        <v>--</v>
      </c>
      <c r="L21" s="18" t="n">
        <f>F21+H21+J21</f>
        <v>0</v>
      </c>
      <c r="M21" s="29" t="n">
        <v>0</v>
      </c>
      <c r="N21" s="18" t="n">
        <v>0</v>
      </c>
      <c r="O21" s="18" t="n">
        <v>0</v>
      </c>
      <c r="P21" s="18" t="n">
        <f>L21+N21+O21</f>
        <v>0</v>
      </c>
      <c r="Q21" s="29" t="str">
        <f>IF(E21&gt;0, P21/E21*100, "--")</f>
        <v>--</v>
      </c>
      <c r="R21" s="18" t="n">
        <f>E21-P21</f>
        <v>0</v>
      </c>
      <c r="S21" s="29" t="str">
        <f>IF(E21&gt;0, R21/E21*100, "--")</f>
        <v>--</v>
      </c>
      <c r="T21" s="18" t="n">
        <v>0</v>
      </c>
      <c r="U21" s="53" t="n">
        <v>0</v>
      </c>
    </row>
    <row r="22" ht="16.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3"/>
    </row>
    <row r="23" ht="16.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3"/>
    </row>
    <row r="24" ht="16.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3"/>
    </row>
    <row r="25" ht="16.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3"/>
    </row>
    <row r="26" ht="19.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4"/>
      <c r="L26" s="37"/>
      <c r="M26" s="37"/>
      <c r="N26" s="37"/>
      <c r="O26" s="42"/>
      <c r="P26" s="46" t="s">
        <v>64</v>
      </c>
      <c r="Q26" s="46"/>
      <c r="R26" s="42"/>
      <c r="S26" s="42"/>
      <c r="T26" s="42"/>
      <c r="U26" s="42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5"/>
      <c r="L27" s="38"/>
      <c r="M27" s="38"/>
      <c r="N27" s="38"/>
      <c r="O27" s="35"/>
      <c r="P27" s="38"/>
      <c r="Q27" s="38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3"/>
      <c r="K29" s="11"/>
      <c r="L29" s="11"/>
      <c r="M29" s="11"/>
      <c r="N29" s="40"/>
      <c r="O29" s="35"/>
      <c r="P29" s="38"/>
      <c r="Q29" s="38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3"/>
      <c r="J30" s="11"/>
      <c r="K30" s="36"/>
      <c r="L30" s="11"/>
      <c r="M30" s="11"/>
      <c r="N30" s="11"/>
      <c r="O30" s="35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8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G27:H27"/>
    <mergeCell ref="G29:H29"/>
    <mergeCell ref="B31:N31"/>
    <mergeCell ref="O7:O9"/>
    <mergeCell ref="P7:Q7"/>
    <mergeCell ref="R7:S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