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<sst xmlns="http://schemas.openxmlformats.org/spreadsheetml/2006/main" count="78">
  <si>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</si>
  <si>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</si>
  <si>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臺中市龍井區公所一般公文統計表</t>
  </si>
  <si>
    <t>中華民國115年6月</t>
  </si>
  <si>
    <t>項目</t>
  </si>
  <si>
    <t>數量</t>
  </si>
  <si>
    <t>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</si>
  <si>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</si>
  <si>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</si>
  <si>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</si>
  <si>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</si>
  <si>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</si>
  <si>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</si>
  <si>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</si>
  <si>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</si>
  <si>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</si>
  <si>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</si>
  <si>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</si>
  <si>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</si>
  <si>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</si>
  <si>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</si>
  <si>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</si>
  <si>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</si>
  <si>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</si>
  <si>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</si>
  <si>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</si>
  <si>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</si>
  <si>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</si>
  <si>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</si>
  <si>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</si>
  <si>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</si>
  <si>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</si>
  <si>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</si>
  <si>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</si>
  <si>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</si>
  <si>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</si>
  <si>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</si>
  <si>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</si>
  <si>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</si>
  <si>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</si>
  <si>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</si>
  <si>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</si>
  <si>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</si>
  <si>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</si>
  <si>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</si>
  <si>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</si>
  <si>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</si>
  <si>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</si>
  <si>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</si>
  <si>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</si>
  <si>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</si>
  <si>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</si>
  <si>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</si>
  <si>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</si>
  <si>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</si>
  <si>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</si>
  <si>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</si>
  <si>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</si>
  <si>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</si>
  <si>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</si>
  <si>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</si>
  <si>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</si>
  <si>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</si>
  <si>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</si>
  <si>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115年7月1日編製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</si>
  <si>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</si>
  <si>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</si>
  <si>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</si>
  <si>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</si>
  <si>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</si>
  <si>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</si>
  <si>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</si>
  <si>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臺中市龍井區公所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</si>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</sst>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1.9218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7" max="17" bestFit="false" customWidth="true" width="11.2109375" hidden="false" outlineLevel="0"/>
    <col min="19" max="19" bestFit="false" customWidth="true" width="12.2109375" hidden="false" outlineLevel="0"/>
  </cols>
  <sheetData>
    <row r="1" ht="19.5" customHeight="true">
      <c r="A1" s="1" t="s">
        <v>0</v>
      </c>
      <c r="B1" s="13"/>
      <c r="C1" s="21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69</v>
      </c>
      <c r="T1" s="50" t="s">
        <v>72</v>
      </c>
      <c r="U1" s="50"/>
      <c r="V1" s="54"/>
    </row>
    <row r="2" ht="19.5" customHeight="true">
      <c r="A2" s="1" t="s">
        <v>1</v>
      </c>
      <c r="B2" s="14" t="s">
        <v>22</v>
      </c>
      <c r="C2" s="22" t="s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70</v>
      </c>
      <c r="T2" s="51" t="s">
        <v>73</v>
      </c>
      <c r="U2" s="51"/>
      <c r="V2" s="54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4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39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2" t="s">
        <v>76</v>
      </c>
    </row>
    <row r="8" ht="16.5" customHeight="true">
      <c r="A8" s="7" t="s">
        <v>5</v>
      </c>
      <c r="B8" s="16"/>
      <c r="C8" s="16"/>
      <c r="D8" s="16"/>
      <c r="E8" s="25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5" t="s">
        <v>52</v>
      </c>
      <c r="M8" s="39"/>
      <c r="N8" s="16"/>
      <c r="O8" s="16"/>
      <c r="P8" s="45" t="s">
        <v>62</v>
      </c>
      <c r="Q8" s="45"/>
      <c r="R8" s="15" t="s">
        <v>67</v>
      </c>
      <c r="S8" s="15"/>
      <c r="T8" s="16"/>
      <c r="U8" s="52"/>
    </row>
    <row r="9" ht="16.5" customHeight="true">
      <c r="A9" s="6"/>
      <c r="B9" s="16"/>
      <c r="C9" s="16"/>
      <c r="D9" s="16"/>
      <c r="E9" s="25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5"/>
      <c r="M9" s="39"/>
      <c r="N9" s="16"/>
      <c r="O9" s="16"/>
      <c r="P9" s="16" t="s">
        <v>40</v>
      </c>
      <c r="Q9" s="47" t="s">
        <v>42</v>
      </c>
      <c r="R9" s="16" t="s">
        <v>40</v>
      </c>
      <c r="S9" s="47" t="s">
        <v>42</v>
      </c>
      <c r="T9" s="16"/>
      <c r="U9" s="52"/>
    </row>
    <row r="10" ht="23.2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8" t="s">
        <v>43</v>
      </c>
      <c r="H10" s="17" t="s">
        <v>47</v>
      </c>
      <c r="I10" s="28" t="s">
        <v>48</v>
      </c>
      <c r="J10" s="17" t="s">
        <v>50</v>
      </c>
      <c r="K10" s="28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45" t="s">
        <v>65</v>
      </c>
      <c r="R10" s="16" t="s">
        <v>68</v>
      </c>
      <c r="S10" s="45" t="s">
        <v>71</v>
      </c>
      <c r="T10" s="16" t="s">
        <v>75</v>
      </c>
      <c r="U10" s="52" t="s">
        <v>77</v>
      </c>
    </row>
    <row r="11" ht="16.5" customHeight="true">
      <c r="A11" s="9" t="s">
        <v>7</v>
      </c>
      <c r="B11" s="18" t="n">
        <f>SUM(B12:B21)</f>
        <v>1618</v>
      </c>
      <c r="C11" s="18" t="n">
        <f>SUM(C12:C21)</f>
        <v>179</v>
      </c>
      <c r="D11" s="18" t="n">
        <f>SUM(D12:D21)</f>
        <v>327</v>
      </c>
      <c r="E11" s="18" t="n">
        <f>B11+C11+D11</f>
        <v>2124</v>
      </c>
      <c r="F11" s="18" t="n">
        <f>SUM(F12:F21)</f>
        <v>664</v>
      </c>
      <c r="G11" s="29" t="n">
        <f>IF($L11&gt;0, F11/$L11*100, "--")</f>
        <v>100</v>
      </c>
      <c r="H11" s="18" t="n">
        <f>SUM(H12:H21)</f>
        <v>0</v>
      </c>
      <c r="I11" s="29" t="n">
        <f>IF($L11&gt;0, H11/$L11*100, "--")</f>
        <v>0</v>
      </c>
      <c r="J11" s="18" t="n">
        <f>SUM(I12:I21)</f>
        <v>0</v>
      </c>
      <c r="K11" s="29" t="n">
        <f>IF($L11&gt;0, J11/$L11*100, "--")</f>
        <v>0</v>
      </c>
      <c r="L11" s="18" t="n">
        <f>F11+H11+J11</f>
        <v>664</v>
      </c>
      <c r="M11" s="29" t="n">
        <v>1.4</v>
      </c>
      <c r="N11" s="18" t="n">
        <f>SUM(N12:N21)</f>
        <v>1259</v>
      </c>
      <c r="O11" s="18" t="n">
        <f>SUM(O12:O21)</f>
        <v>19</v>
      </c>
      <c r="P11" s="18" t="n">
        <f>L11+N11+O11</f>
        <v>1942</v>
      </c>
      <c r="Q11" s="29" t="n">
        <f>IF(E11&gt;0, P11/E11*100, "--")</f>
        <v>91.4312617702448</v>
      </c>
      <c r="R11" s="18" t="n">
        <f>E11-P11</f>
        <v>182</v>
      </c>
      <c r="S11" s="29" t="n">
        <f>IF(E11&gt;0, R11/E11*100, "--")</f>
        <v>8.56873822975518</v>
      </c>
      <c r="T11" s="18" t="n">
        <v>182</v>
      </c>
      <c r="U11" s="53" t="n">
        <f>SUM(U12:U21)</f>
        <v>0</v>
      </c>
    </row>
    <row r="12" ht="16.5" customHeight="true">
      <c r="A12" s="9" t="s">
        <v>8</v>
      </c>
      <c r="B12" s="18" t="n">
        <v>112</v>
      </c>
      <c r="C12" s="18" t="n">
        <v>20</v>
      </c>
      <c r="D12" s="18" t="n">
        <v>34</v>
      </c>
      <c r="E12" s="18" t="n">
        <f>B12+C12+D12</f>
        <v>166</v>
      </c>
      <c r="F12" s="18" t="n">
        <v>54</v>
      </c>
      <c r="G12" s="29" t="n">
        <f>IF($L12&gt;0, F12/$L12*100, "--")</f>
        <v>100</v>
      </c>
      <c r="H12" s="18" t="n">
        <v>0</v>
      </c>
      <c r="I12" s="29" t="n">
        <f>IF($L12&gt;0, H12/$L12*100, "--")</f>
        <v>0</v>
      </c>
      <c r="J12" s="18" t="n">
        <v>0</v>
      </c>
      <c r="K12" s="29" t="n">
        <f>IF($L12&gt;0, J12/$L12*100, "--")</f>
        <v>0</v>
      </c>
      <c r="L12" s="18" t="n">
        <f>F12+H12+J12</f>
        <v>54</v>
      </c>
      <c r="M12" s="29" t="n">
        <v>1.94</v>
      </c>
      <c r="N12" s="18" t="n">
        <v>82</v>
      </c>
      <c r="O12" s="18" t="n">
        <v>1</v>
      </c>
      <c r="P12" s="18" t="n">
        <f>L12+N12+O12</f>
        <v>137</v>
      </c>
      <c r="Q12" s="29" t="n">
        <f>IF(E12&gt;0, P12/E12*100, "--")</f>
        <v>82.5301204819277</v>
      </c>
      <c r="R12" s="18" t="n">
        <f>E12-P12</f>
        <v>29</v>
      </c>
      <c r="S12" s="29" t="n">
        <f>IF(E12&gt;0, R12/E12*100, "--")</f>
        <v>17.4698795180723</v>
      </c>
      <c r="T12" s="18" t="n">
        <v>29</v>
      </c>
      <c r="U12" s="53" t="n">
        <v>0</v>
      </c>
    </row>
    <row r="13" ht="16.5" customHeight="true">
      <c r="A13" s="9" t="s">
        <v>9</v>
      </c>
      <c r="B13" s="18" t="n">
        <v>294</v>
      </c>
      <c r="C13" s="18" t="n">
        <v>32</v>
      </c>
      <c r="D13" s="18" t="n">
        <v>89</v>
      </c>
      <c r="E13" s="18" t="n">
        <f>B13+C13+D13</f>
        <v>415</v>
      </c>
      <c r="F13" s="18" t="n">
        <v>167</v>
      </c>
      <c r="G13" s="29" t="n">
        <f>IF($L13&gt;0, F13/$L13*100, "--")</f>
        <v>100</v>
      </c>
      <c r="H13" s="18" t="n">
        <v>0</v>
      </c>
      <c r="I13" s="29" t="n">
        <f>IF($L13&gt;0, H13/$L13*100, "--")</f>
        <v>0</v>
      </c>
      <c r="J13" s="18" t="n">
        <v>0</v>
      </c>
      <c r="K13" s="29" t="n">
        <f>IF($L13&gt;0, J13/$L13*100, "--")</f>
        <v>0</v>
      </c>
      <c r="L13" s="18" t="n">
        <f>F13+H13+J13</f>
        <v>167</v>
      </c>
      <c r="M13" s="29" t="n">
        <v>1.02</v>
      </c>
      <c r="N13" s="18" t="n">
        <v>233</v>
      </c>
      <c r="O13" s="18" t="n">
        <v>0</v>
      </c>
      <c r="P13" s="18" t="n">
        <f>L13+N13+O13</f>
        <v>400</v>
      </c>
      <c r="Q13" s="29" t="n">
        <f>IF(E13&gt;0, P13/E13*100, "--")</f>
        <v>96.3855421686747</v>
      </c>
      <c r="R13" s="18" t="n">
        <f>E13-P13</f>
        <v>15</v>
      </c>
      <c r="S13" s="29" t="n">
        <f>IF(E13&gt;0, R13/E13*100, "--")</f>
        <v>3.6144578313253</v>
      </c>
      <c r="T13" s="18" t="n">
        <v>15</v>
      </c>
      <c r="U13" s="53" t="n">
        <v>0</v>
      </c>
    </row>
    <row r="14" ht="16.5" customHeight="true">
      <c r="A14" s="9" t="s">
        <v>10</v>
      </c>
      <c r="B14" s="18" t="n">
        <v>229</v>
      </c>
      <c r="C14" s="18" t="n">
        <v>33</v>
      </c>
      <c r="D14" s="18" t="n">
        <v>67</v>
      </c>
      <c r="E14" s="18" t="n">
        <f>B14+C14+D14</f>
        <v>329</v>
      </c>
      <c r="F14" s="18" t="n">
        <v>95</v>
      </c>
      <c r="G14" s="29" t="n">
        <f>IF($L14&gt;0, F14/$L14*100, "--")</f>
        <v>100</v>
      </c>
      <c r="H14" s="18" t="n">
        <v>0</v>
      </c>
      <c r="I14" s="29" t="n">
        <f>IF($L14&gt;0, H14/$L14*100, "--")</f>
        <v>0</v>
      </c>
      <c r="J14" s="18" t="n">
        <v>0</v>
      </c>
      <c r="K14" s="29" t="n">
        <f>IF($L14&gt;0, J14/$L14*100, "--")</f>
        <v>0</v>
      </c>
      <c r="L14" s="18" t="n">
        <f>F14+H14+J14</f>
        <v>95</v>
      </c>
      <c r="M14" s="29" t="n">
        <v>0.93</v>
      </c>
      <c r="N14" s="18" t="n">
        <v>193</v>
      </c>
      <c r="O14" s="18" t="n">
        <v>0</v>
      </c>
      <c r="P14" s="18" t="n">
        <f>L14+N14+O14</f>
        <v>288</v>
      </c>
      <c r="Q14" s="29" t="n">
        <f>IF(E14&gt;0, P14/E14*100, "--")</f>
        <v>87.5379939209726</v>
      </c>
      <c r="R14" s="18" t="n">
        <f>E14-P14</f>
        <v>41</v>
      </c>
      <c r="S14" s="29" t="n">
        <f>IF(E14&gt;0, R14/E14*100, "--")</f>
        <v>12.4620060790274</v>
      </c>
      <c r="T14" s="18" t="n">
        <v>41</v>
      </c>
      <c r="U14" s="53" t="n">
        <v>0</v>
      </c>
    </row>
    <row r="15" ht="16.5" customHeight="true">
      <c r="A15" s="9" t="s">
        <v>11</v>
      </c>
      <c r="B15" s="18" t="n">
        <v>568</v>
      </c>
      <c r="C15" s="18" t="n">
        <v>32</v>
      </c>
      <c r="D15" s="18" t="n">
        <v>60</v>
      </c>
      <c r="E15" s="18" t="n">
        <f>B15+C15+D15</f>
        <v>660</v>
      </c>
      <c r="F15" s="18" t="n">
        <v>237</v>
      </c>
      <c r="G15" s="29" t="n">
        <f>IF($L15&gt;0, F15/$L15*100, "--")</f>
        <v>100</v>
      </c>
      <c r="H15" s="18" t="n">
        <v>0</v>
      </c>
      <c r="I15" s="29" t="n">
        <f>IF($L15&gt;0, H15/$L15*100, "--")</f>
        <v>0</v>
      </c>
      <c r="J15" s="18" t="n">
        <v>0</v>
      </c>
      <c r="K15" s="29" t="n">
        <f>IF($L15&gt;0, J15/$L15*100, "--")</f>
        <v>0</v>
      </c>
      <c r="L15" s="18" t="n">
        <f>F15+H15+J15</f>
        <v>237</v>
      </c>
      <c r="M15" s="29" t="n">
        <v>1.86</v>
      </c>
      <c r="N15" s="18" t="n">
        <v>381</v>
      </c>
      <c r="O15" s="18" t="n">
        <v>0</v>
      </c>
      <c r="P15" s="18" t="n">
        <f>L15+N15+O15</f>
        <v>618</v>
      </c>
      <c r="Q15" s="29" t="n">
        <f>IF(E15&gt;0, P15/E15*100, "--")</f>
        <v>93.6363636363636</v>
      </c>
      <c r="R15" s="18" t="n">
        <f>E15-P15</f>
        <v>42</v>
      </c>
      <c r="S15" s="29" t="n">
        <f>IF(E15&gt;0, R15/E15*100, "--")</f>
        <v>6.36363636363636</v>
      </c>
      <c r="T15" s="18" t="n">
        <v>42</v>
      </c>
      <c r="U15" s="53" t="n">
        <v>0</v>
      </c>
    </row>
    <row r="16" ht="16.5" customHeight="true">
      <c r="A16" s="9" t="s">
        <v>12</v>
      </c>
      <c r="B16" s="18" t="n">
        <v>160</v>
      </c>
      <c r="C16" s="18" t="n">
        <v>16</v>
      </c>
      <c r="D16" s="18" t="n">
        <v>32</v>
      </c>
      <c r="E16" s="18" t="n">
        <f>B16+C16+D16</f>
        <v>208</v>
      </c>
      <c r="F16" s="18" t="n">
        <v>63</v>
      </c>
      <c r="G16" s="29" t="n">
        <f>IF($L16&gt;0, F16/$L16*100, "--")</f>
        <v>100</v>
      </c>
      <c r="H16" s="18" t="n">
        <v>0</v>
      </c>
      <c r="I16" s="29" t="n">
        <f>IF($L16&gt;0, H16/$L16*100, "--")</f>
        <v>0</v>
      </c>
      <c r="J16" s="18" t="n">
        <v>0</v>
      </c>
      <c r="K16" s="29" t="n">
        <f>IF($L16&gt;0, J16/$L16*100, "--")</f>
        <v>0</v>
      </c>
      <c r="L16" s="18" t="n">
        <f>F16+H16+J16</f>
        <v>63</v>
      </c>
      <c r="M16" s="29" t="n">
        <v>0.75</v>
      </c>
      <c r="N16" s="18" t="n">
        <v>131</v>
      </c>
      <c r="O16" s="18" t="n">
        <v>0</v>
      </c>
      <c r="P16" s="18" t="n">
        <f>L16+N16+O16</f>
        <v>194</v>
      </c>
      <c r="Q16" s="29" t="n">
        <f>IF(E16&gt;0, P16/E16*100, "--")</f>
        <v>93.2692307692308</v>
      </c>
      <c r="R16" s="18" t="n">
        <f>E16-P16</f>
        <v>14</v>
      </c>
      <c r="S16" s="29" t="n">
        <f>IF(E16&gt;0, R16/E16*100, "--")</f>
        <v>6.73076923076923</v>
      </c>
      <c r="T16" s="18" t="n">
        <v>14</v>
      </c>
      <c r="U16" s="53" t="n">
        <v>0</v>
      </c>
    </row>
    <row r="17" ht="16.5" customHeight="true">
      <c r="A17" s="9" t="s">
        <v>13</v>
      </c>
      <c r="B17" s="18" t="n">
        <v>69</v>
      </c>
      <c r="C17" s="18" t="n">
        <v>20</v>
      </c>
      <c r="D17" s="18" t="n">
        <v>28</v>
      </c>
      <c r="E17" s="18" t="n">
        <f>B17+C17+D17</f>
        <v>117</v>
      </c>
      <c r="F17" s="18" t="n">
        <v>18</v>
      </c>
      <c r="G17" s="29" t="n">
        <f>IF($L17&gt;0, F17/$L17*100, "--")</f>
        <v>100</v>
      </c>
      <c r="H17" s="18" t="n">
        <v>0</v>
      </c>
      <c r="I17" s="29" t="n">
        <f>IF($L17&gt;0, H17/$L17*100, "--")</f>
        <v>0</v>
      </c>
      <c r="J17" s="18" t="n">
        <v>0</v>
      </c>
      <c r="K17" s="29" t="n">
        <f>IF($L17&gt;0, J17/$L17*100, "--")</f>
        <v>0</v>
      </c>
      <c r="L17" s="18" t="n">
        <f>F17+H17+J17</f>
        <v>18</v>
      </c>
      <c r="M17" s="29" t="n">
        <v>0.92</v>
      </c>
      <c r="N17" s="18" t="n">
        <v>70</v>
      </c>
      <c r="O17" s="18" t="n">
        <v>13</v>
      </c>
      <c r="P17" s="18" t="n">
        <f>L17+N17+O17</f>
        <v>101</v>
      </c>
      <c r="Q17" s="29" t="n">
        <f>IF(E17&gt;0, P17/E17*100, "--")</f>
        <v>86.3247863247863</v>
      </c>
      <c r="R17" s="18" t="n">
        <f>E17-P17</f>
        <v>16</v>
      </c>
      <c r="S17" s="29" t="n">
        <f>IF(E17&gt;0, R17/E17*100, "--")</f>
        <v>13.6752136752137</v>
      </c>
      <c r="T17" s="18" t="n">
        <v>16</v>
      </c>
      <c r="U17" s="53" t="n">
        <v>0</v>
      </c>
    </row>
    <row r="18" ht="16.5" customHeight="true">
      <c r="A18" s="9" t="s">
        <v>14</v>
      </c>
      <c r="B18" s="18" t="n">
        <v>25</v>
      </c>
      <c r="C18" s="18" t="n">
        <v>2</v>
      </c>
      <c r="D18" s="18" t="n">
        <v>8</v>
      </c>
      <c r="E18" s="18" t="n">
        <f>B18+C18+D18</f>
        <v>35</v>
      </c>
      <c r="F18" s="18" t="n">
        <v>2</v>
      </c>
      <c r="G18" s="29" t="n">
        <f>IF($L18&gt;0, F18/$L18*100, "--")</f>
        <v>100</v>
      </c>
      <c r="H18" s="18" t="n">
        <v>0</v>
      </c>
      <c r="I18" s="29" t="n">
        <f>IF($L18&gt;0, H18/$L18*100, "--")</f>
        <v>0</v>
      </c>
      <c r="J18" s="18" t="n">
        <v>0</v>
      </c>
      <c r="K18" s="29" t="n">
        <f>IF($L18&gt;0, J18/$L18*100, "--")</f>
        <v>0</v>
      </c>
      <c r="L18" s="18" t="n">
        <f>F18+H18+J18</f>
        <v>2</v>
      </c>
      <c r="M18" s="29" t="n">
        <v>0.75</v>
      </c>
      <c r="N18" s="18" t="n">
        <v>26</v>
      </c>
      <c r="O18" s="18" t="n">
        <v>5</v>
      </c>
      <c r="P18" s="18" t="n">
        <f>L18+N18+O18</f>
        <v>33</v>
      </c>
      <c r="Q18" s="29" t="n">
        <f>IF(E18&gt;0, P18/E18*100, "--")</f>
        <v>94.2857142857143</v>
      </c>
      <c r="R18" s="18" t="n">
        <f>E18-P18</f>
        <v>2</v>
      </c>
      <c r="S18" s="29" t="n">
        <f>IF(E18&gt;0, R18/E18*100, "--")</f>
        <v>5.71428571428571</v>
      </c>
      <c r="T18" s="18" t="n">
        <v>2</v>
      </c>
      <c r="U18" s="53" t="n">
        <v>0</v>
      </c>
    </row>
    <row r="19" ht="16.5" customHeight="true">
      <c r="A19" s="9" t="s">
        <v>15</v>
      </c>
      <c r="B19" s="18" t="n">
        <v>13</v>
      </c>
      <c r="C19" s="18" t="n">
        <v>14</v>
      </c>
      <c r="D19" s="18" t="n">
        <v>1</v>
      </c>
      <c r="E19" s="18" t="n">
        <f>B19+C19+D19</f>
        <v>28</v>
      </c>
      <c r="F19" s="18" t="n">
        <v>2</v>
      </c>
      <c r="G19" s="29" t="n">
        <f>IF($L19&gt;0, F19/$L19*100, "--")</f>
        <v>100</v>
      </c>
      <c r="H19" s="18" t="n">
        <v>0</v>
      </c>
      <c r="I19" s="29" t="n">
        <f>IF($L19&gt;0, H19/$L19*100, "--")</f>
        <v>0</v>
      </c>
      <c r="J19" s="18" t="n">
        <v>0</v>
      </c>
      <c r="K19" s="29" t="n">
        <f>IF($L19&gt;0, J19/$L19*100, "--")</f>
        <v>0</v>
      </c>
      <c r="L19" s="18" t="n">
        <f>F19+H19+J19</f>
        <v>2</v>
      </c>
      <c r="M19" s="29" t="n">
        <v>4</v>
      </c>
      <c r="N19" s="18" t="n">
        <v>11</v>
      </c>
      <c r="O19" s="18" t="n">
        <v>0</v>
      </c>
      <c r="P19" s="18" t="n">
        <f>L19+N19+O19</f>
        <v>13</v>
      </c>
      <c r="Q19" s="29" t="n">
        <f>IF(E19&gt;0, P19/E19*100, "--")</f>
        <v>46.4285714285714</v>
      </c>
      <c r="R19" s="18" t="n">
        <f>E19-P19</f>
        <v>15</v>
      </c>
      <c r="S19" s="29" t="n">
        <f>IF(E19&gt;0, R19/E19*100, "--")</f>
        <v>53.5714285714286</v>
      </c>
      <c r="T19" s="18" t="n">
        <v>15</v>
      </c>
      <c r="U19" s="53" t="n">
        <v>0</v>
      </c>
    </row>
    <row r="20" ht="16.5" customHeight="true">
      <c r="A20" s="9" t="s">
        <v>16</v>
      </c>
      <c r="B20" s="18" t="n">
        <v>148</v>
      </c>
      <c r="C20" s="18" t="n">
        <v>10</v>
      </c>
      <c r="D20" s="18" t="n">
        <v>8</v>
      </c>
      <c r="E20" s="18" t="n">
        <f>B20+C20+D20</f>
        <v>166</v>
      </c>
      <c r="F20" s="18" t="n">
        <v>26</v>
      </c>
      <c r="G20" s="29" t="n">
        <f>IF($L20&gt;0, F20/$L20*100, "--")</f>
        <v>100</v>
      </c>
      <c r="H20" s="18" t="n">
        <v>0</v>
      </c>
      <c r="I20" s="29" t="n">
        <f>IF($L20&gt;0, H20/$L20*100, "--")</f>
        <v>0</v>
      </c>
      <c r="J20" s="18" t="n">
        <v>0</v>
      </c>
      <c r="K20" s="29" t="n">
        <f>IF($L20&gt;0, J20/$L20*100, "--")</f>
        <v>0</v>
      </c>
      <c r="L20" s="18" t="n">
        <f>F20+H20+J20</f>
        <v>26</v>
      </c>
      <c r="M20" s="29" t="n">
        <v>1.94</v>
      </c>
      <c r="N20" s="18" t="n">
        <v>132</v>
      </c>
      <c r="O20" s="18" t="n">
        <v>0</v>
      </c>
      <c r="P20" s="18" t="n">
        <f>L20+N20+O20</f>
        <v>158</v>
      </c>
      <c r="Q20" s="29" t="n">
        <f>IF(E20&gt;0, P20/E20*100, "--")</f>
        <v>95.1807228915663</v>
      </c>
      <c r="R20" s="18" t="n">
        <f>E20-P20</f>
        <v>8</v>
      </c>
      <c r="S20" s="29" t="n">
        <f>IF(E20&gt;0, R20/E20*100, "--")</f>
        <v>4.81927710843374</v>
      </c>
      <c r="T20" s="18" t="n">
        <v>8</v>
      </c>
      <c r="U20" s="53" t="n">
        <v>0</v>
      </c>
    </row>
    <row r="21" ht="16.5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9" t="str">
        <f>IF($L21&gt;0, F21/$L21*100, "--")</f>
        <v>--</v>
      </c>
      <c r="H21" s="18" t="n">
        <v>0</v>
      </c>
      <c r="I21" s="29" t="str">
        <f>IF($L21&gt;0, H21/$L21*100, "--")</f>
        <v>--</v>
      </c>
      <c r="J21" s="18" t="n">
        <v>0</v>
      </c>
      <c r="K21" s="29" t="str">
        <f>IF($L21&gt;0, J21/$L21*100, "--")</f>
        <v>--</v>
      </c>
      <c r="L21" s="18" t="n">
        <f>F21+H21+J21</f>
        <v>0</v>
      </c>
      <c r="M21" s="29" t="n">
        <v>0</v>
      </c>
      <c r="N21" s="18" t="n">
        <v>0</v>
      </c>
      <c r="O21" s="18" t="n">
        <v>0</v>
      </c>
      <c r="P21" s="18" t="n">
        <f>L21+N21+O21</f>
        <v>0</v>
      </c>
      <c r="Q21" s="29" t="str">
        <f>IF(E21&gt;0, P21/E21*100, "--")</f>
        <v>--</v>
      </c>
      <c r="R21" s="18" t="n">
        <f>E21-P21</f>
        <v>0</v>
      </c>
      <c r="S21" s="29" t="str">
        <f>IF(E21&gt;0, R21/E21*100, "--")</f>
        <v>--</v>
      </c>
      <c r="T21" s="18" t="n">
        <v>0</v>
      </c>
      <c r="U21" s="53" t="n">
        <v>0</v>
      </c>
    </row>
    <row r="22" ht="16.5" customHeight="true">
      <c r="A22" s="9"/>
      <c r="B22" s="18"/>
      <c r="C22" s="18"/>
      <c r="D22" s="18"/>
      <c r="E22" s="18"/>
      <c r="F22" s="18"/>
      <c r="G22" s="29"/>
      <c r="H22" s="18"/>
      <c r="I22" s="29"/>
      <c r="J22" s="18"/>
      <c r="K22" s="29"/>
      <c r="L22" s="18"/>
      <c r="M22" s="29"/>
      <c r="N22" s="18"/>
      <c r="O22" s="18"/>
      <c r="P22" s="18"/>
      <c r="Q22" s="29"/>
      <c r="R22" s="18"/>
      <c r="S22" s="29"/>
      <c r="T22" s="18"/>
      <c r="U22" s="53"/>
    </row>
    <row r="23" ht="16.5" customHeight="true">
      <c r="A23" s="9"/>
      <c r="B23" s="18"/>
      <c r="C23" s="18"/>
      <c r="D23" s="18"/>
      <c r="E23" s="18"/>
      <c r="F23" s="18"/>
      <c r="G23" s="29"/>
      <c r="H23" s="18"/>
      <c r="I23" s="29"/>
      <c r="J23" s="18"/>
      <c r="K23" s="29"/>
      <c r="L23" s="18"/>
      <c r="M23" s="29"/>
      <c r="N23" s="18"/>
      <c r="O23" s="18"/>
      <c r="P23" s="18"/>
      <c r="Q23" s="29"/>
      <c r="R23" s="18"/>
      <c r="S23" s="29"/>
      <c r="T23" s="18"/>
      <c r="U23" s="53"/>
    </row>
    <row r="24" ht="16.5" customHeight="true">
      <c r="A24" s="9"/>
      <c r="B24" s="18"/>
      <c r="C24" s="18"/>
      <c r="D24" s="18"/>
      <c r="E24" s="18"/>
      <c r="F24" s="18"/>
      <c r="G24" s="29"/>
      <c r="H24" s="18"/>
      <c r="I24" s="29"/>
      <c r="J24" s="18"/>
      <c r="K24" s="29"/>
      <c r="L24" s="18"/>
      <c r="M24" s="29"/>
      <c r="N24" s="18"/>
      <c r="O24" s="18"/>
      <c r="P24" s="18"/>
      <c r="Q24" s="29"/>
      <c r="R24" s="18"/>
      <c r="S24" s="29"/>
      <c r="T24" s="18"/>
      <c r="U24" s="53"/>
    </row>
    <row r="25" ht="16.5" customHeight="true">
      <c r="A25" s="9"/>
      <c r="B25" s="18"/>
      <c r="C25" s="18"/>
      <c r="D25" s="18"/>
      <c r="E25" s="18"/>
      <c r="F25" s="18"/>
      <c r="G25" s="29"/>
      <c r="H25" s="18"/>
      <c r="I25" s="29"/>
      <c r="J25" s="18"/>
      <c r="K25" s="29"/>
      <c r="L25" s="18"/>
      <c r="M25" s="29"/>
      <c r="N25" s="18"/>
      <c r="O25" s="18"/>
      <c r="P25" s="18"/>
      <c r="Q25" s="29"/>
      <c r="R25" s="18"/>
      <c r="S25" s="29"/>
      <c r="T25" s="18"/>
      <c r="U25" s="53"/>
    </row>
    <row r="26" ht="19.5" customHeight="true">
      <c r="A26" s="2" t="s">
        <v>18</v>
      </c>
      <c r="B26" s="2"/>
      <c r="C26" s="23"/>
      <c r="D26" s="23"/>
      <c r="E26" s="23"/>
      <c r="F26" s="23"/>
      <c r="G26" s="23"/>
      <c r="H26" s="23"/>
      <c r="I26" s="27"/>
      <c r="J26" s="2"/>
      <c r="K26" s="34"/>
      <c r="L26" s="37"/>
      <c r="M26" s="37"/>
      <c r="N26" s="37"/>
      <c r="O26" s="42"/>
      <c r="P26" s="46" t="s">
        <v>64</v>
      </c>
      <c r="Q26" s="46"/>
      <c r="R26" s="42"/>
      <c r="S26" s="42"/>
      <c r="T26" s="42"/>
      <c r="U26" s="42"/>
    </row>
    <row r="27" ht="19.5" customHeight="true">
      <c r="A27" s="10"/>
      <c r="B27" s="10"/>
      <c r="C27" s="10"/>
      <c r="D27" s="10"/>
      <c r="E27" s="26"/>
      <c r="F27" s="26"/>
      <c r="G27" s="30" t="s">
        <v>44</v>
      </c>
      <c r="H27" s="30"/>
      <c r="I27" s="31"/>
      <c r="J27" s="10"/>
      <c r="K27" s="35"/>
      <c r="L27" s="38"/>
      <c r="M27" s="38"/>
      <c r="N27" s="38"/>
      <c r="O27" s="35"/>
      <c r="P27" s="38"/>
      <c r="Q27" s="38"/>
      <c r="R27" s="21"/>
      <c r="S27" s="21"/>
      <c r="T27" s="21"/>
      <c r="U27" s="21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1"/>
      <c r="H28" s="10"/>
      <c r="I28" s="11"/>
      <c r="J28" s="30"/>
      <c r="K28" s="11"/>
      <c r="L28" s="11" t="s">
        <v>54</v>
      </c>
      <c r="M28" s="11"/>
      <c r="N28" s="11"/>
      <c r="O28" s="10"/>
      <c r="P28" s="10"/>
      <c r="Q28" s="10"/>
      <c r="R28" s="21"/>
      <c r="S28" s="21"/>
      <c r="T28" s="21"/>
      <c r="U28" s="21"/>
    </row>
    <row r="29" ht="19.5" customHeight="true">
      <c r="A29" s="11"/>
      <c r="B29" s="11"/>
      <c r="C29" s="11"/>
      <c r="D29" s="11"/>
      <c r="E29" s="11"/>
      <c r="F29" s="11"/>
      <c r="G29" s="30" t="s">
        <v>45</v>
      </c>
      <c r="H29" s="30"/>
      <c r="I29" s="11"/>
      <c r="J29" s="33"/>
      <c r="K29" s="11"/>
      <c r="L29" s="11"/>
      <c r="M29" s="11"/>
      <c r="N29" s="40"/>
      <c r="O29" s="35"/>
      <c r="P29" s="38"/>
      <c r="Q29" s="38"/>
      <c r="R29" s="21"/>
      <c r="S29" s="21"/>
      <c r="T29" s="21"/>
      <c r="U29" s="21"/>
    </row>
    <row r="30" ht="19.5" customHeight="true">
      <c r="A30" s="11" t="s">
        <v>20</v>
      </c>
      <c r="B30" s="19" t="s">
        <v>26</v>
      </c>
      <c r="C30" s="19"/>
      <c r="D30" s="11"/>
      <c r="E30" s="11"/>
      <c r="F30" s="11"/>
      <c r="G30" s="32"/>
      <c r="H30" s="11"/>
      <c r="I30" s="33"/>
      <c r="J30" s="11"/>
      <c r="K30" s="36"/>
      <c r="L30" s="11"/>
      <c r="M30" s="11"/>
      <c r="N30" s="11"/>
      <c r="O30" s="35"/>
      <c r="P30" s="10"/>
      <c r="Q30" s="10"/>
      <c r="R30" s="21"/>
      <c r="S30" s="21"/>
      <c r="T30" s="21"/>
      <c r="U30" s="21"/>
    </row>
    <row r="31" ht="19.5" customHeight="true">
      <c r="A31" s="11" t="s">
        <v>21</v>
      </c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1"/>
      <c r="P31" s="10"/>
      <c r="Q31" s="38"/>
      <c r="R31" s="21"/>
      <c r="S31" s="21"/>
      <c r="T31" s="21"/>
      <c r="U31" s="21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G27:H27"/>
    <mergeCell ref="G29:H29"/>
    <mergeCell ref="B31:N31"/>
    <mergeCell ref="O7:O9"/>
    <mergeCell ref="P7:Q7"/>
    <mergeCell ref="R7:S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