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<sst xmlns="http://schemas.openxmlformats.org/spreadsheetml/2006/main" count="79">
  <si>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</si>
  <si>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</si>
  <si>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臺中市中區區公所一般公文統計表</t>
  </si>
  <si>
    <t>中華民國114年12月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</si>
  <si>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</si>
  <si>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</si>
  <si>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</si>
  <si>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</si>
  <si>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</si>
  <si>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</si>
  <si>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</si>
  <si>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</si>
  <si>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</si>
  <si>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</si>
  <si>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</si>
  <si>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</si>
  <si>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</si>
  <si>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</si>
  <si>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</si>
  <si>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</si>
  <si>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</si>
  <si>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</si>
  <si>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</si>
  <si>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</si>
  <si>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</si>
  <si>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</si>
  <si>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</si>
  <si>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本所秘書室依據中區區公所一般公文系統統計表編製。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</si>
  <si>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</si>
  <si>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</si>
  <si>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</si>
  <si>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</si>
  <si>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</si>
  <si>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</si>
  <si>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</si>
  <si>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</si>
  <si>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</si>
  <si>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</si>
  <si>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</si>
  <si>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</si>
  <si>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</si>
  <si>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</si>
  <si>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</si>
  <si>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</si>
  <si>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</si>
  <si>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</si>
  <si>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</si>
  <si>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</si>
  <si>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</si>
  <si>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</si>
  <si>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</si>
  <si>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</si>
  <si>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</si>
  <si>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</si>
  <si>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</si>
  <si>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</si>
  <si>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</si>
  <si>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</si>
  <si>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</si>
  <si>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</si>
  <si>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</si>
  <si>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</si>
  <si>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</si>
  <si>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</si>
  <si>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</si>
  <si>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中華民國115年1月2日編製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</si>
  <si>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</si>
  <si>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</si>
  <si>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</si>
  <si>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</si>
  <si>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</si>
  <si>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</si>
  <si>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</si>
  <si>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臺中市中區區公所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</si>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</sst>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26" sqref="V26:V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49</v>
      </c>
      <c r="J10" s="16" t="s">
        <v>51</v>
      </c>
      <c r="K10" s="28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f>SUM(B12:B22)</f>
        <v>1162</v>
      </c>
      <c r="C11" s="17" t="n">
        <f>SUM(C12:C22)</f>
        <v>106</v>
      </c>
      <c r="D11" s="17" t="n">
        <f>SUM(D12:D22)</f>
        <v>336</v>
      </c>
      <c r="E11" s="17" t="n">
        <f>SUM(B11:D11)</f>
        <v>1604</v>
      </c>
      <c r="F11" s="17" t="n">
        <f>SUM(F12:F22)</f>
        <v>419</v>
      </c>
      <c r="G11" s="29" t="n">
        <f>IF($L11=0, "--", ROUND(F11/$L11*100, 2))</f>
        <v>100</v>
      </c>
      <c r="H11" s="17" t="n">
        <f>SUM(H12:H22)</f>
        <v>0</v>
      </c>
      <c r="I11" s="29" t="n">
        <f>IF($L11=0, "--", ROUND(H11/$L11*100, 2))</f>
        <v>0</v>
      </c>
      <c r="J11" s="17" t="n">
        <f>SUM(J12:J22)</f>
        <v>0</v>
      </c>
      <c r="K11" s="29" t="n">
        <f>IF($L11=0, "--", ROUND(J11/$L11*100, 2))</f>
        <v>0</v>
      </c>
      <c r="L11" s="17" t="n">
        <f>SUM(F11, H11, J11)</f>
        <v>419</v>
      </c>
      <c r="M11" s="29" t="n">
        <v>1.44</v>
      </c>
      <c r="N11" s="17" t="n">
        <f>SUM(N12:N22)</f>
        <v>954</v>
      </c>
      <c r="O11" s="17" t="n">
        <f>SUM(O12:O22)</f>
        <v>69</v>
      </c>
      <c r="P11" s="17" t="n">
        <f>SUM(L11, N11:O11)</f>
        <v>1442</v>
      </c>
      <c r="Q11" s="29" t="n">
        <f>IF($E11=0, "--", ROUND(P11/$E11*100, 2))</f>
        <v>89.9</v>
      </c>
      <c r="R11" s="17" t="n">
        <f>E11-P11</f>
        <v>162</v>
      </c>
      <c r="S11" s="29" t="n">
        <f>IF($E11=0, "--", ROUND(R11/$E11*100, 2))</f>
        <v>10.1</v>
      </c>
      <c r="T11" s="17" t="n">
        <f>SUM(T12:T22)</f>
        <v>162</v>
      </c>
      <c r="U11" s="53" t="n">
        <f>SUM(U12:U22)</f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n">
        <v>0</v>
      </c>
      <c r="K12" s="29" t="str">
        <f>IF($L12=0, "--", ROUND(J12/$L12*100, 2))</f>
        <v>--</v>
      </c>
      <c r="L12" s="17" t="n">
        <f>SUM(F12, H12, J12)</f>
        <v>0</v>
      </c>
      <c r="M12" s="29" t="n">
        <v>0</v>
      </c>
      <c r="N12" s="17" t="n">
        <v>0</v>
      </c>
      <c r="O12" s="17" t="n">
        <v>0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n">
        <v>0</v>
      </c>
      <c r="K13" s="29" t="str">
        <f>IF($L13=0, "--", ROUND(J13/$L13*100, 2))</f>
        <v>--</v>
      </c>
      <c r="L13" s="17" t="n">
        <f>SUM(F13, H13, J13)</f>
        <v>0</v>
      </c>
      <c r="M13" s="29" t="n">
        <v>0</v>
      </c>
      <c r="N13" s="17" t="n">
        <v>0</v>
      </c>
      <c r="O13" s="17" t="n">
        <v>0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311</v>
      </c>
      <c r="C14" s="17" t="n">
        <v>26</v>
      </c>
      <c r="D14" s="17" t="n">
        <v>20</v>
      </c>
      <c r="E14" s="17" t="n">
        <f>SUM(B14:D14)</f>
        <v>357</v>
      </c>
      <c r="F14" s="17" t="n">
        <v>71</v>
      </c>
      <c r="G14" s="29" t="n">
        <f>IF($L14=0, "--", ROUND(F14/$L14*100, 2))</f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f>SUM(F14, H14, J14)</f>
        <v>71</v>
      </c>
      <c r="M14" s="29" t="n">
        <v>2.67</v>
      </c>
      <c r="N14" s="17" t="n">
        <v>250</v>
      </c>
      <c r="O14" s="17" t="n">
        <v>9</v>
      </c>
      <c r="P14" s="17" t="n">
        <f>SUM(L14, N14:O14)</f>
        <v>330</v>
      </c>
      <c r="Q14" s="29" t="n">
        <f>IF($E14=0, "--", ROUND(P14/$E14*100, 2))</f>
        <v>92.44</v>
      </c>
      <c r="R14" s="17" t="n">
        <f>E14-P14</f>
        <v>27</v>
      </c>
      <c r="S14" s="29" t="n">
        <f>IF($E14=0, "--", ROUND(R14/$E14*100, 2))</f>
        <v>7.56</v>
      </c>
      <c r="T14" s="17" t="n">
        <v>27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0</v>
      </c>
      <c r="C15" s="17" t="n">
        <v>0</v>
      </c>
      <c r="D15" s="17" t="n">
        <v>0</v>
      </c>
      <c r="E15" s="17" t="n">
        <f>SUM(B15:D15)</f>
        <v>0</v>
      </c>
      <c r="F15" s="17" t="n">
        <v>0</v>
      </c>
      <c r="G15" s="29" t="str">
        <f>IF($L15=0, "--", ROUND(F15/$L15*100, 2))</f>
        <v>--</v>
      </c>
      <c r="H15" s="17" t="n">
        <v>0</v>
      </c>
      <c r="I15" s="29" t="str">
        <f>IF($L15=0, "--", ROUND(H15/$L15*100, 2))</f>
        <v>--</v>
      </c>
      <c r="J15" s="17" t="n">
        <v>0</v>
      </c>
      <c r="K15" s="29" t="str">
        <f>IF($L15=0, "--", ROUND(J15/$L15*100, 2))</f>
        <v>--</v>
      </c>
      <c r="L15" s="17" t="n">
        <f>SUM(F15, H15, J15)</f>
        <v>0</v>
      </c>
      <c r="M15" s="29" t="n">
        <v>0</v>
      </c>
      <c r="N15" s="17" t="n">
        <v>0</v>
      </c>
      <c r="O15" s="17" t="n">
        <v>0</v>
      </c>
      <c r="P15" s="17" t="n">
        <f>SUM(L15, N15:O15)</f>
        <v>0</v>
      </c>
      <c r="Q15" s="29" t="str">
        <f>IF($E15=0, "--", ROUND(P15/$E15*100, 2))</f>
        <v>--</v>
      </c>
      <c r="R15" s="17" t="n">
        <f>E15-P15</f>
        <v>0</v>
      </c>
      <c r="S15" s="29" t="str">
        <f>IF($E15=0, "--", ROUND(R15/$E15*100, 2))</f>
        <v>--</v>
      </c>
      <c r="T15" s="17" t="n">
        <v>0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265</v>
      </c>
      <c r="C16" s="17" t="n">
        <v>20</v>
      </c>
      <c r="D16" s="17" t="n">
        <v>105</v>
      </c>
      <c r="E16" s="17" t="n">
        <f>SUM(B16:D16)</f>
        <v>390</v>
      </c>
      <c r="F16" s="17" t="n">
        <v>122</v>
      </c>
      <c r="G16" s="29" t="n">
        <f>IF($L16=0, "--", ROUND(F16/$L16*100, 2))</f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f>SUM(F16, H16, J16)</f>
        <v>122</v>
      </c>
      <c r="M16" s="29" t="n">
        <v>1.12</v>
      </c>
      <c r="N16" s="17" t="n">
        <v>194</v>
      </c>
      <c r="O16" s="17" t="n">
        <v>27</v>
      </c>
      <c r="P16" s="17" t="n">
        <f>SUM(L16, N16:O16)</f>
        <v>343</v>
      </c>
      <c r="Q16" s="29" t="n">
        <f>IF($E16=0, "--", ROUND(P16/$E16*100, 2))</f>
        <v>87.95</v>
      </c>
      <c r="R16" s="17" t="n">
        <f>E16-P16</f>
        <v>47</v>
      </c>
      <c r="S16" s="29" t="n">
        <f>IF($E16=0, "--", ROUND(R16/$E16*100, 2))</f>
        <v>12.05</v>
      </c>
      <c r="T16" s="17" t="n">
        <v>47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234</v>
      </c>
      <c r="C17" s="17" t="n">
        <v>24</v>
      </c>
      <c r="D17" s="17" t="n">
        <v>126</v>
      </c>
      <c r="E17" s="17" t="n">
        <f>SUM(B17:D17)</f>
        <v>384</v>
      </c>
      <c r="F17" s="17" t="n">
        <v>161</v>
      </c>
      <c r="G17" s="29" t="n">
        <f>IF($L17=0, "--", ROUND(F17/$L17*100, 2))</f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f>SUM(F17, H17, J17)</f>
        <v>161</v>
      </c>
      <c r="M17" s="29" t="n">
        <v>1.25</v>
      </c>
      <c r="N17" s="17" t="n">
        <v>182</v>
      </c>
      <c r="O17" s="17" t="n">
        <v>4</v>
      </c>
      <c r="P17" s="17" t="n">
        <f>SUM(L17, N17:O17)</f>
        <v>347</v>
      </c>
      <c r="Q17" s="29" t="n">
        <f>IF($E17=0, "--", ROUND(P17/$E17*100, 2))</f>
        <v>90.36</v>
      </c>
      <c r="R17" s="17" t="n">
        <f>E17-P17</f>
        <v>37</v>
      </c>
      <c r="S17" s="29" t="n">
        <f>IF($E17=0, "--", ROUND(R17/$E17*100, 2))</f>
        <v>9.64</v>
      </c>
      <c r="T17" s="17" t="n">
        <v>37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113</v>
      </c>
      <c r="C18" s="17" t="n">
        <v>8</v>
      </c>
      <c r="D18" s="17" t="n">
        <v>22</v>
      </c>
      <c r="E18" s="17" t="n">
        <f>SUM(B18:D18)</f>
        <v>143</v>
      </c>
      <c r="F18" s="17" t="n">
        <v>20</v>
      </c>
      <c r="G18" s="29" t="n">
        <f>IF($L18=0, "--", ROUND(F18/$L18*100, 2))</f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f>SUM(F18, H18, J18)</f>
        <v>20</v>
      </c>
      <c r="M18" s="29" t="n">
        <v>0.95</v>
      </c>
      <c r="N18" s="17" t="n">
        <v>109</v>
      </c>
      <c r="O18" s="17" t="n">
        <v>5</v>
      </c>
      <c r="P18" s="17" t="n">
        <f>SUM(L18, N18:O18)</f>
        <v>134</v>
      </c>
      <c r="Q18" s="29" t="n">
        <f>IF($E18=0, "--", ROUND(P18/$E18*100, 2))</f>
        <v>93.71</v>
      </c>
      <c r="R18" s="17" t="n">
        <f>E18-P18</f>
        <v>9</v>
      </c>
      <c r="S18" s="29" t="n">
        <f>IF($E18=0, "--", ROUND(R18/$E18*100, 2))</f>
        <v>6.29</v>
      </c>
      <c r="T18" s="17" t="n">
        <v>9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94</v>
      </c>
      <c r="C19" s="17" t="n">
        <v>14</v>
      </c>
      <c r="D19" s="17" t="n">
        <v>27</v>
      </c>
      <c r="E19" s="17" t="n">
        <f>SUM(B19:D19)</f>
        <v>135</v>
      </c>
      <c r="F19" s="17" t="n">
        <v>18</v>
      </c>
      <c r="G19" s="29" t="n">
        <f>IF($L19=0, "--", ROUND(F19/$L19*100, 2))</f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f>SUM(F19, H19, J19)</f>
        <v>18</v>
      </c>
      <c r="M19" s="29" t="n">
        <v>1.58</v>
      </c>
      <c r="N19" s="17" t="n">
        <v>83</v>
      </c>
      <c r="O19" s="17" t="n">
        <v>13</v>
      </c>
      <c r="P19" s="17" t="n">
        <f>SUM(L19, N19:O19)</f>
        <v>114</v>
      </c>
      <c r="Q19" s="29" t="n">
        <f>IF($E19=0, "--", ROUND(P19/$E19*100, 2))</f>
        <v>84.44</v>
      </c>
      <c r="R19" s="17" t="n">
        <f>E19-P19</f>
        <v>21</v>
      </c>
      <c r="S19" s="29" t="n">
        <f>IF($E19=0, "--", ROUND(R19/$E19*100, 2))</f>
        <v>15.56</v>
      </c>
      <c r="T19" s="17" t="n">
        <v>21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101</v>
      </c>
      <c r="C20" s="17" t="n">
        <v>7</v>
      </c>
      <c r="D20" s="17" t="n">
        <v>29</v>
      </c>
      <c r="E20" s="17" t="n">
        <f>SUM(B20:D20)</f>
        <v>137</v>
      </c>
      <c r="F20" s="17" t="n">
        <v>26</v>
      </c>
      <c r="G20" s="29" t="n">
        <f>IF($L20=0, "--", ROUND(F20/$L20*100, 2))</f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f>SUM(F20, H20, J20)</f>
        <v>26</v>
      </c>
      <c r="M20" s="29" t="n">
        <v>0.83</v>
      </c>
      <c r="N20" s="17" t="n">
        <v>97</v>
      </c>
      <c r="O20" s="17" t="n">
        <v>4</v>
      </c>
      <c r="P20" s="17" t="n">
        <f>SUM(L20, N20:O20)</f>
        <v>127</v>
      </c>
      <c r="Q20" s="29" t="n">
        <f>IF($E20=0, "--", ROUND(P20/$E20*100, 2))</f>
        <v>92.7</v>
      </c>
      <c r="R20" s="17" t="n">
        <f>E20-P20</f>
        <v>10</v>
      </c>
      <c r="S20" s="29" t="n">
        <f>IF($E20=0, "--", ROUND(R20/$E20*100, 2))</f>
        <v>7.3</v>
      </c>
      <c r="T20" s="17" t="n">
        <v>10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31</v>
      </c>
      <c r="C21" s="17" t="n">
        <v>3</v>
      </c>
      <c r="D21" s="17" t="n">
        <v>1</v>
      </c>
      <c r="E21" s="17" t="n">
        <f>SUM(B21:D21)</f>
        <v>35</v>
      </c>
      <c r="F21" s="17" t="n">
        <v>1</v>
      </c>
      <c r="G21" s="29" t="n">
        <f>IF($L21=0, "--", ROUND(F21/$L21*100, 2))</f>
        <v>100</v>
      </c>
      <c r="H21" s="17" t="n">
        <v>0</v>
      </c>
      <c r="I21" s="29" t="n">
        <f>IF($L21=0, "--", ROUND(H21/$L21*100, 2))</f>
        <v>0</v>
      </c>
      <c r="J21" s="17" t="n">
        <v>0</v>
      </c>
      <c r="K21" s="29" t="n">
        <f>IF($L21=0, "--", ROUND(J21/$L21*100, 2))</f>
        <v>0</v>
      </c>
      <c r="L21" s="17" t="n">
        <f>SUM(F21, H21, J21)</f>
        <v>1</v>
      </c>
      <c r="M21" s="29" t="n">
        <v>6</v>
      </c>
      <c r="N21" s="17" t="n">
        <v>29</v>
      </c>
      <c r="O21" s="17" t="n">
        <v>1</v>
      </c>
      <c r="P21" s="17" t="n">
        <f>SUM(L21, N21:O21)</f>
        <v>31</v>
      </c>
      <c r="Q21" s="29" t="n">
        <f>IF($E21=0, "--", ROUND(P21/$E21*100, 2))</f>
        <v>88.57</v>
      </c>
      <c r="R21" s="17" t="n">
        <f>E21-P21</f>
        <v>4</v>
      </c>
      <c r="S21" s="29" t="n">
        <f>IF($E21=0, "--", ROUND(R21/$E21*100, 2))</f>
        <v>11.43</v>
      </c>
      <c r="T21" s="17" t="n">
        <v>4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13</v>
      </c>
      <c r="C22" s="17" t="n">
        <v>4</v>
      </c>
      <c r="D22" s="17" t="n">
        <v>6</v>
      </c>
      <c r="E22" s="17" t="n">
        <f>SUM(B22:D22)</f>
        <v>23</v>
      </c>
      <c r="F22" s="17" t="n">
        <v>0</v>
      </c>
      <c r="G22" s="29" t="str">
        <f>IF($L22=0, "--", ROUND(F22/$L22*100, 2))</f>
        <v>--</v>
      </c>
      <c r="H22" s="17" t="n">
        <v>0</v>
      </c>
      <c r="I22" s="29" t="str">
        <f>IF($L22=0, "--", ROUND(H22/$L22*100, 2))</f>
        <v>--</v>
      </c>
      <c r="J22" s="17" t="n">
        <v>0</v>
      </c>
      <c r="K22" s="29" t="str">
        <f>IF($L22=0, "--", ROUND(J22/$L22*100, 2))</f>
        <v>--</v>
      </c>
      <c r="L22" s="17" t="n">
        <f>SUM(F22, H22, J22)</f>
        <v>0</v>
      </c>
      <c r="M22" s="29" t="n">
        <v>0</v>
      </c>
      <c r="N22" s="17" t="n">
        <v>10</v>
      </c>
      <c r="O22" s="17" t="n">
        <v>6</v>
      </c>
      <c r="P22" s="17" t="n">
        <f>SUM(L22, N22:O22)</f>
        <v>16</v>
      </c>
      <c r="Q22" s="29" t="n">
        <f>IF($E22=0, "--", ROUND(P22/$E22*100, 2))</f>
        <v>69.57</v>
      </c>
      <c r="R22" s="17" t="n">
        <f>E22-P22</f>
        <v>7</v>
      </c>
      <c r="S22" s="29" t="n">
        <f>IF($E22=0, "--", ROUND(R22/$E22*100, 2))</f>
        <v>30.43</v>
      </c>
      <c r="T22" s="17" t="n">
        <v>7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2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0.2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