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23" state="visible" r:id="rId1"/>
  </sheets>
</workbook>
</file>

<file path=xl/sharedStrings.xml><?xml version="1.0" encoding="utf-8"?>
<sst xmlns="http://schemas.openxmlformats.org/spreadsheetml/2006/main" count="51">
  <si>
    <t>公 開 類</t>
  </si>
  <si>
    <t>年    報</t>
  </si>
  <si>
    <t>臺中市社區大學概況</t>
  </si>
  <si>
    <t xml:space="preserve">                                </t>
  </si>
  <si>
    <t>學校名稱</t>
  </si>
  <si>
    <t>總計</t>
  </si>
  <si>
    <t>臺中市海線社區大學</t>
  </si>
  <si>
    <t>臺中市大屯社區大學</t>
  </si>
  <si>
    <t>臺中市潭雅神社區大學</t>
  </si>
  <si>
    <t>臺中市甲安埔社區大學</t>
  </si>
  <si>
    <t>臺中市后豐社區大學</t>
  </si>
  <si>
    <t>臺中市後驛社區大學</t>
  </si>
  <si>
    <t>臺中市山線社區大學</t>
  </si>
  <si>
    <t>台中市文山社區大學</t>
  </si>
  <si>
    <t>臺中市北屯社區大學</t>
  </si>
  <si>
    <t>臺中市五權社區大學</t>
  </si>
  <si>
    <t>臺中市南湖社區大學</t>
  </si>
  <si>
    <t>填表</t>
  </si>
  <si>
    <t>資料來源：由本局終身教育科依據「社區大學概況」資料彙總。</t>
  </si>
  <si>
    <t>填表說明：1.本表編製1份，並依統計法規定永久保存，資料透過網際網路上傳至「臺中市公務統計行政管理系統」。</t>
  </si>
  <si>
    <t xml:space="preserve">　　　　　2.年齡別「其他」係無年齡資料者。</t>
  </si>
  <si>
    <t>根據全年資料於次年3月底前編報</t>
  </si>
  <si>
    <t>校數</t>
  </si>
  <si>
    <t>中華民國114年</t>
  </si>
  <si>
    <t>課　程　類　別</t>
  </si>
  <si>
    <t>審核</t>
  </si>
  <si>
    <t>學術類</t>
  </si>
  <si>
    <t>社團類</t>
  </si>
  <si>
    <t>生活
藝能類</t>
  </si>
  <si>
    <t>與性別相關之課程數</t>
  </si>
  <si>
    <t>業務主管人員</t>
  </si>
  <si>
    <t>主辦統計人員</t>
  </si>
  <si>
    <t>學員人數</t>
  </si>
  <si>
    <t>按性別分</t>
  </si>
  <si>
    <t>男</t>
  </si>
  <si>
    <t>女</t>
  </si>
  <si>
    <t>按年齡別分</t>
  </si>
  <si>
    <t>18歲以下</t>
  </si>
  <si>
    <t>19-34歲</t>
  </si>
  <si>
    <t>機關首長</t>
  </si>
  <si>
    <t>編製機關</t>
  </si>
  <si>
    <t>表　　號</t>
  </si>
  <si>
    <t>35-54歲</t>
  </si>
  <si>
    <t>55-64歲</t>
  </si>
  <si>
    <t>臺中市政府教育局</t>
  </si>
  <si>
    <t>10490-06-02-2</t>
  </si>
  <si>
    <t>單位：所、門、人、人次</t>
  </si>
  <si>
    <t>65歲以上</t>
  </si>
  <si>
    <t>其他</t>
  </si>
  <si>
    <t>選課人次</t>
  </si>
  <si>
    <t xml:space="preserve">  中華民國115年3月13日編製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</si>
</sst>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4" borderId="5" xfId="0" applyFont="true" applyBorder="true">
      <alignment vertical="center"/>
    </xf>
    <xf numFmtId="0" fontId="1" borderId="6" xfId="0" applyFont="true" applyBorder="true">
      <alignment vertical="center"/>
    </xf>
    <xf numFmtId="0" fontId="5" borderId="2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0" fontId="3" borderId="2" xfId="0" applyFont="true" applyBorder="true">
      <alignment horizontal="center" vertical="center"/>
    </xf>
    <xf numFmtId="0" fontId="4" borderId="3" xfId="0" applyFont="true" applyBorder="true">
      <alignment vertical="center"/>
    </xf>
    <xf numFmtId="49" fontId="1" borderId="3" xfId="0" applyNumberFormat="true" applyFont="true" applyBorder="true">
      <alignment horizontal="center" vertical="center"/>
    </xf>
    <xf numFmtId="197" fontId="4" borderId="0" xfId="0" applyNumberFormat="true" applyFont="true">
      <alignment horizontal="right" vertical="center"/>
    </xf>
    <xf numFmtId="197" fontId="4" borderId="3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/>
    </xf>
    <xf numFmtId="0" fontId="3" borderId="0" xfId="0" applyFont="true">
      <alignment horizontal="right" vertical="center"/>
    </xf>
    <xf numFmtId="0" fontId="1" borderId="1" xfId="0" applyFont="true" applyBorder="true">
      <alignment horizontal="center" vertical="center" wrapText="true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6" borderId="7" xfId="0" applyFont="true" applyBorder="true">
      <alignment horizontal="left" vertical="center" wrapText="true"/>
    </xf>
    <xf numFmtId="0" fontId="6" borderId="8" xfId="0" applyFont="true" applyBorder="true">
      <alignment horizontal="left" vertical="center" wrapText="true"/>
    </xf>
    <xf numFmtId="0" fontId="1" borderId="9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21.3515625" hidden="false" outlineLevel="0"/>
    <col min="2" max="2" bestFit="false" customWidth="true" width="7.3515625" hidden="false" outlineLevel="0"/>
    <col min="3" max="3" bestFit="false" customWidth="true" width="8.4921875" hidden="false" outlineLevel="0"/>
    <col min="4" max="5" bestFit="false" customWidth="true" width="7.3515625" hidden="false" outlineLevel="0"/>
    <col min="6" max="6" bestFit="false" customWidth="true" width="8.78125" hidden="false" outlineLevel="0"/>
    <col min="7" max="7" bestFit="false" customWidth="true" width="7.3515625" hidden="false" outlineLevel="0"/>
    <col min="8" max="8" bestFit="false" customWidth="true" width="9.4921875" hidden="false" outlineLevel="0"/>
    <col min="9" max="9" bestFit="false" customWidth="true" width="9.2109375" hidden="false" outlineLevel="0"/>
    <col min="10" max="11" bestFit="false" customWidth="true" width="9.78125" hidden="false" outlineLevel="0"/>
    <col min="12" max="12" bestFit="false" customWidth="true" width="8.78125" hidden="false" outlineLevel="0"/>
    <col min="13" max="13" bestFit="false" customWidth="true" width="9.4921875" hidden="false" outlineLevel="0"/>
    <col min="14" max="14" bestFit="false" customWidth="true" width="9.3515625" hidden="false" outlineLevel="0"/>
    <col min="15" max="15" bestFit="false" customWidth="true" width="8.4921875" hidden="false" outlineLevel="0"/>
    <col min="16" max="16" bestFit="false" customWidth="true" width="8.921875" hidden="false" outlineLevel="0"/>
    <col min="17" max="17" bestFit="false" customWidth="true" width="9.921875" hidden="false" outlineLevel="0"/>
    <col min="18" max="50" bestFit="false" customWidth="true" width="9.3515625" hidden="false" outlineLevel="0"/>
  </cols>
  <sheetData>
    <row r="1" ht="13.9" customHeight="true">
      <c r="A1" s="1" t="s">
        <v>0</v>
      </c>
      <c r="B1" s="12"/>
      <c r="C1" s="11"/>
      <c r="D1" s="11"/>
      <c r="E1" s="11"/>
      <c r="F1" s="11"/>
      <c r="G1" s="11"/>
      <c r="H1" s="11"/>
      <c r="I1" s="27"/>
      <c r="J1" s="27"/>
      <c r="K1" s="27"/>
      <c r="L1" s="29"/>
      <c r="M1" s="1" t="s">
        <v>40</v>
      </c>
      <c r="N1" s="1"/>
      <c r="O1" s="1" t="s">
        <v>44</v>
      </c>
      <c r="P1" s="1"/>
      <c r="Q1" s="1"/>
      <c r="R1" s="12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3.9" customHeight="true">
      <c r="A2" s="1" t="s">
        <v>1</v>
      </c>
      <c r="B2" s="13" t="s">
        <v>21</v>
      </c>
      <c r="C2" s="20"/>
      <c r="D2" s="3"/>
      <c r="E2" s="3"/>
      <c r="F2" s="3"/>
      <c r="G2" s="3"/>
      <c r="H2" s="3"/>
      <c r="I2" s="28"/>
      <c r="J2" s="28"/>
      <c r="K2" s="28"/>
      <c r="L2" s="30"/>
      <c r="M2" s="1" t="s">
        <v>41</v>
      </c>
      <c r="N2" s="1"/>
      <c r="O2" s="15" t="s">
        <v>45</v>
      </c>
      <c r="P2" s="15"/>
      <c r="Q2" s="15"/>
      <c r="R2" s="12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0" customHeight="true">
      <c r="A3" s="2" t="s">
        <v>2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7.25" customHeight="true">
      <c r="A4" s="3" t="s">
        <v>3</v>
      </c>
      <c r="B4" s="3"/>
      <c r="C4" s="21" t="s">
        <v>23</v>
      </c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7" t="s">
        <v>46</v>
      </c>
      <c r="P4" s="7"/>
      <c r="Q4" s="7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2.5" customHeight="true">
      <c r="A5" s="4" t="s">
        <v>4</v>
      </c>
      <c r="B5" s="1" t="s">
        <v>22</v>
      </c>
      <c r="C5" s="1" t="s">
        <v>24</v>
      </c>
      <c r="D5" s="1"/>
      <c r="E5" s="1"/>
      <c r="F5" s="1"/>
      <c r="G5" s="26" t="s">
        <v>29</v>
      </c>
      <c r="H5" s="1" t="s">
        <v>32</v>
      </c>
      <c r="I5" s="1"/>
      <c r="J5" s="1"/>
      <c r="K5" s="1"/>
      <c r="L5" s="1"/>
      <c r="M5" s="1"/>
      <c r="N5" s="1"/>
      <c r="O5" s="1"/>
      <c r="P5" s="1"/>
      <c r="Q5" s="31" t="s">
        <v>49</v>
      </c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2.5" customHeight="true">
      <c r="A6" s="4"/>
      <c r="B6" s="1"/>
      <c r="C6" s="1"/>
      <c r="D6" s="1"/>
      <c r="E6" s="1"/>
      <c r="F6" s="1"/>
      <c r="G6" s="26"/>
      <c r="H6" s="1" t="s">
        <v>5</v>
      </c>
      <c r="I6" s="1" t="s">
        <v>33</v>
      </c>
      <c r="J6" s="1"/>
      <c r="K6" s="1" t="s">
        <v>36</v>
      </c>
      <c r="L6" s="1"/>
      <c r="M6" s="1"/>
      <c r="N6" s="1"/>
      <c r="O6" s="1"/>
      <c r="P6" s="1"/>
      <c r="Q6" s="3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36" customHeight="true">
      <c r="A7" s="4"/>
      <c r="B7" s="15"/>
      <c r="C7" s="1" t="s">
        <v>5</v>
      </c>
      <c r="D7" s="1" t="s">
        <v>26</v>
      </c>
      <c r="E7" s="1" t="s">
        <v>27</v>
      </c>
      <c r="F7" s="26" t="s">
        <v>28</v>
      </c>
      <c r="G7" s="26"/>
      <c r="H7" s="1"/>
      <c r="I7" s="1" t="s">
        <v>34</v>
      </c>
      <c r="J7" s="1" t="s">
        <v>35</v>
      </c>
      <c r="K7" s="15" t="s">
        <v>37</v>
      </c>
      <c r="L7" s="15" t="s">
        <v>38</v>
      </c>
      <c r="M7" s="15" t="s">
        <v>42</v>
      </c>
      <c r="N7" s="15" t="s">
        <v>43</v>
      </c>
      <c r="O7" s="15" t="s">
        <v>47</v>
      </c>
      <c r="P7" s="15" t="s">
        <v>48</v>
      </c>
      <c r="Q7" s="3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4" customHeight="true">
      <c r="A8" s="5" t="s">
        <v>5</v>
      </c>
      <c r="B8" s="16" t="n">
        <f>SUM(B9:B19)</f>
        <v>11</v>
      </c>
      <c r="C8" s="16" t="n">
        <f>SUM(C9:C19)</f>
        <v>3368</v>
      </c>
      <c r="D8" s="16" t="n">
        <f>SUM(D9:D19)</f>
        <v>514</v>
      </c>
      <c r="E8" s="16" t="n">
        <f>SUM(E9:E19)</f>
        <v>725</v>
      </c>
      <c r="F8" s="16" t="n">
        <f>SUM(F9:F19)</f>
        <v>2129</v>
      </c>
      <c r="G8" s="16" t="n">
        <f>SUM(G9:G19)</f>
        <v>15</v>
      </c>
      <c r="H8" s="16" t="n">
        <f>SUM(H9:H19)</f>
        <v>42400</v>
      </c>
      <c r="I8" s="16" t="n">
        <f>SUM(I9:I19)</f>
        <v>9932</v>
      </c>
      <c r="J8" s="16" t="n">
        <f>SUM(J9:J19)</f>
        <v>32468</v>
      </c>
      <c r="K8" s="16" t="n">
        <f>SUM(K9:K19)</f>
        <v>915</v>
      </c>
      <c r="L8" s="16" t="n">
        <f>SUM(L9:L19)</f>
        <v>3903</v>
      </c>
      <c r="M8" s="16" t="n">
        <f>SUM(M9:M19)</f>
        <v>14046</v>
      </c>
      <c r="N8" s="16" t="n">
        <f>SUM(N9:N19)</f>
        <v>14722</v>
      </c>
      <c r="O8" s="16" t="n">
        <f>SUM(O9:O19)</f>
        <v>8244</v>
      </c>
      <c r="P8" s="16" t="n">
        <f>SUM(P9:P19)</f>
        <v>570</v>
      </c>
      <c r="Q8" s="16" t="n">
        <f>SUM(Q9:Q19)</f>
        <v>54493</v>
      </c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4" customHeight="true">
      <c r="A9" s="6" t="s">
        <v>6</v>
      </c>
      <c r="B9" s="17" t="n">
        <v>1</v>
      </c>
      <c r="C9" s="22" t="n">
        <f>SUM(D9:F9)</f>
        <v>432</v>
      </c>
      <c r="D9" s="17" t="n">
        <v>49</v>
      </c>
      <c r="E9" s="17" t="n">
        <v>103</v>
      </c>
      <c r="F9" s="17" t="n">
        <v>280</v>
      </c>
      <c r="G9" s="22" t="n">
        <v>8</v>
      </c>
      <c r="H9" s="22" t="n">
        <f>SUM(I9:J9)</f>
        <v>5403</v>
      </c>
      <c r="I9" s="17" t="n">
        <v>1000</v>
      </c>
      <c r="J9" s="17" t="n">
        <v>4403</v>
      </c>
      <c r="K9" s="17" t="n">
        <v>142</v>
      </c>
      <c r="L9" s="17" t="n">
        <v>517</v>
      </c>
      <c r="M9" s="17" t="n">
        <v>2072</v>
      </c>
      <c r="N9" s="17" t="n">
        <v>1500</v>
      </c>
      <c r="O9" s="17" t="n">
        <v>1172</v>
      </c>
      <c r="P9" s="17" t="n">
        <v>0</v>
      </c>
      <c r="Q9" s="17" t="n">
        <v>5607</v>
      </c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4" customHeight="true">
      <c r="A10" s="6" t="s">
        <v>7</v>
      </c>
      <c r="B10" s="17" t="n">
        <v>1</v>
      </c>
      <c r="C10" s="22" t="n">
        <f>SUM(D10:F10)</f>
        <v>436</v>
      </c>
      <c r="D10" s="17" t="n">
        <v>74</v>
      </c>
      <c r="E10" s="17" t="n">
        <v>171</v>
      </c>
      <c r="F10" s="17" t="n">
        <v>191</v>
      </c>
      <c r="G10" s="22" t="n">
        <v>0</v>
      </c>
      <c r="H10" s="22" t="n">
        <f>SUM(I10:J10)</f>
        <v>6178</v>
      </c>
      <c r="I10" s="17" t="n">
        <v>1730</v>
      </c>
      <c r="J10" s="17" t="n">
        <v>4448</v>
      </c>
      <c r="K10" s="17" t="n">
        <v>20</v>
      </c>
      <c r="L10" s="17" t="n">
        <v>1127</v>
      </c>
      <c r="M10" s="17" t="n">
        <v>1499</v>
      </c>
      <c r="N10" s="17" t="n">
        <v>2116</v>
      </c>
      <c r="O10" s="17" t="n">
        <v>1416</v>
      </c>
      <c r="P10" s="17" t="n">
        <v>0</v>
      </c>
      <c r="Q10" s="17" t="n">
        <v>6728</v>
      </c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4" customHeight="true">
      <c r="A11" s="6" t="s">
        <v>8</v>
      </c>
      <c r="B11" s="17" t="n">
        <v>1</v>
      </c>
      <c r="C11" s="22" t="n">
        <f>SUM(D11:F11)</f>
        <v>231</v>
      </c>
      <c r="D11" s="17" t="n">
        <v>16</v>
      </c>
      <c r="E11" s="17" t="n">
        <v>25</v>
      </c>
      <c r="F11" s="17" t="n">
        <v>190</v>
      </c>
      <c r="G11" s="22" t="n">
        <v>0</v>
      </c>
      <c r="H11" s="22" t="n">
        <v>1747</v>
      </c>
      <c r="I11" s="17" t="n">
        <v>421</v>
      </c>
      <c r="J11" s="17" t="n">
        <v>1326</v>
      </c>
      <c r="K11" s="17" t="n">
        <v>53</v>
      </c>
      <c r="L11" s="17" t="n">
        <v>108</v>
      </c>
      <c r="M11" s="17" t="n">
        <v>715</v>
      </c>
      <c r="N11" s="17" t="n">
        <v>632</v>
      </c>
      <c r="O11" s="17" t="n">
        <v>239</v>
      </c>
      <c r="P11" s="17" t="n">
        <v>0</v>
      </c>
      <c r="Q11" s="17" t="n">
        <v>4353</v>
      </c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4" customHeight="true">
      <c r="A12" s="6" t="s">
        <v>9</v>
      </c>
      <c r="B12" s="17" t="n">
        <v>1</v>
      </c>
      <c r="C12" s="22" t="n">
        <f>SUM(D12:F12)</f>
        <v>244</v>
      </c>
      <c r="D12" s="17" t="n">
        <v>18</v>
      </c>
      <c r="E12" s="17" t="n">
        <v>15</v>
      </c>
      <c r="F12" s="17" t="n">
        <v>211</v>
      </c>
      <c r="G12" s="22" t="n">
        <v>0</v>
      </c>
      <c r="H12" s="22" t="n">
        <f>SUM(I12:J12)</f>
        <v>3408</v>
      </c>
      <c r="I12" s="17" t="n">
        <v>664</v>
      </c>
      <c r="J12" s="17" t="n">
        <v>2744</v>
      </c>
      <c r="K12" s="17" t="n">
        <f>13+102+92+105</f>
        <v>312</v>
      </c>
      <c r="L12" s="17" t="n">
        <f>17+133+81+158</f>
        <v>389</v>
      </c>
      <c r="M12" s="17" t="n">
        <v>1628</v>
      </c>
      <c r="N12" s="17" t="n">
        <f>42+301+105+321</f>
        <v>769</v>
      </c>
      <c r="O12" s="17" t="n">
        <f>9+140+28+133</f>
        <v>310</v>
      </c>
      <c r="P12" s="17" t="n">
        <f>0+0+0+0</f>
        <v>0</v>
      </c>
      <c r="Q12" s="17" t="n">
        <v>4088</v>
      </c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4" customHeight="true">
      <c r="A13" s="6" t="s">
        <v>10</v>
      </c>
      <c r="B13" s="17" t="n">
        <v>1</v>
      </c>
      <c r="C13" s="22" t="n">
        <f>SUM(D13:F13)</f>
        <v>277</v>
      </c>
      <c r="D13" s="17" t="n">
        <v>70</v>
      </c>
      <c r="E13" s="17" t="n">
        <v>59</v>
      </c>
      <c r="F13" s="17" t="n">
        <v>148</v>
      </c>
      <c r="G13" s="22" t="n">
        <v>0</v>
      </c>
      <c r="H13" s="22" t="n">
        <f>SUM(I13:J13)</f>
        <v>3326</v>
      </c>
      <c r="I13" s="17" t="n">
        <v>844</v>
      </c>
      <c r="J13" s="17" t="n">
        <v>2482</v>
      </c>
      <c r="K13" s="17" t="n">
        <v>26</v>
      </c>
      <c r="L13" s="17" t="n">
        <v>161</v>
      </c>
      <c r="M13" s="17" t="n">
        <v>987</v>
      </c>
      <c r="N13" s="17" t="n">
        <v>1051</v>
      </c>
      <c r="O13" s="17" t="n">
        <v>714</v>
      </c>
      <c r="P13" s="17" t="n">
        <v>387</v>
      </c>
      <c r="Q13" s="17" t="n">
        <v>3974</v>
      </c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4" customHeight="true">
      <c r="A14" s="6" t="s">
        <v>11</v>
      </c>
      <c r="B14" s="17" t="n">
        <v>1</v>
      </c>
      <c r="C14" s="22" t="n">
        <v>268</v>
      </c>
      <c r="D14" s="17" t="n">
        <v>34</v>
      </c>
      <c r="E14" s="17" t="n">
        <v>33</v>
      </c>
      <c r="F14" s="17" t="n">
        <v>201</v>
      </c>
      <c r="G14" s="22" t="n">
        <v>0</v>
      </c>
      <c r="H14" s="22" t="n">
        <f>SUM(I14:J14)</f>
        <v>3041</v>
      </c>
      <c r="I14" s="17" t="n">
        <v>659</v>
      </c>
      <c r="J14" s="17" t="n">
        <v>2382</v>
      </c>
      <c r="K14" s="17" t="n">
        <v>97</v>
      </c>
      <c r="L14" s="17" t="n">
        <v>251</v>
      </c>
      <c r="M14" s="17" t="n">
        <v>650</v>
      </c>
      <c r="N14" s="17" t="n">
        <v>1477</v>
      </c>
      <c r="O14" s="17" t="n">
        <v>566</v>
      </c>
      <c r="P14" s="17" t="n">
        <v>0</v>
      </c>
      <c r="Q14" s="17" t="n">
        <v>3681</v>
      </c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4" customHeight="true">
      <c r="A15" s="6" t="s">
        <v>12</v>
      </c>
      <c r="B15" s="17" t="n">
        <v>1</v>
      </c>
      <c r="C15" s="22" t="n">
        <f>SUM(D15:F15)</f>
        <v>214</v>
      </c>
      <c r="D15" s="17" t="n">
        <v>31</v>
      </c>
      <c r="E15" s="17" t="n">
        <v>58</v>
      </c>
      <c r="F15" s="17" t="n">
        <v>125</v>
      </c>
      <c r="G15" s="22" t="n">
        <v>0</v>
      </c>
      <c r="H15" s="22" t="n">
        <f>SUM(I15:J15)</f>
        <v>1163</v>
      </c>
      <c r="I15" s="17" t="n">
        <v>240</v>
      </c>
      <c r="J15" s="17" t="n">
        <v>923</v>
      </c>
      <c r="K15" s="17" t="n">
        <v>75</v>
      </c>
      <c r="L15" s="17" t="n">
        <v>59</v>
      </c>
      <c r="M15" s="17" t="n">
        <v>401</v>
      </c>
      <c r="N15" s="17" t="n">
        <v>415</v>
      </c>
      <c r="O15" s="17" t="n">
        <v>213</v>
      </c>
      <c r="P15" s="17" t="n">
        <v>0</v>
      </c>
      <c r="Q15" s="17" t="n">
        <v>2956</v>
      </c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4" customHeight="true">
      <c r="A16" s="6" t="s">
        <v>13</v>
      </c>
      <c r="B16" s="17" t="n">
        <v>1</v>
      </c>
      <c r="C16" s="22" t="n">
        <f>SUM(D16:F16)</f>
        <v>280</v>
      </c>
      <c r="D16" s="17" t="n">
        <v>43</v>
      </c>
      <c r="E16" s="17" t="n">
        <v>10</v>
      </c>
      <c r="F16" s="17" t="n">
        <v>227</v>
      </c>
      <c r="G16" s="22" t="n">
        <v>5</v>
      </c>
      <c r="H16" s="22" t="n">
        <f>SUM(I16:J16)</f>
        <v>4733</v>
      </c>
      <c r="I16" s="17" t="n">
        <v>1117</v>
      </c>
      <c r="J16" s="17" t="n">
        <v>3616</v>
      </c>
      <c r="K16" s="17" t="n">
        <v>26</v>
      </c>
      <c r="L16" s="17" t="n">
        <v>307</v>
      </c>
      <c r="M16" s="17" t="n">
        <v>1558</v>
      </c>
      <c r="N16" s="17" t="n">
        <v>2008</v>
      </c>
      <c r="O16" s="17" t="n">
        <v>834</v>
      </c>
      <c r="P16" s="17" t="n">
        <v>0</v>
      </c>
      <c r="Q16" s="17" t="n">
        <v>5691</v>
      </c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4" customHeight="true">
      <c r="A17" s="6" t="s">
        <v>14</v>
      </c>
      <c r="B17" s="17" t="n">
        <v>1</v>
      </c>
      <c r="C17" s="22" t="n">
        <v>444</v>
      </c>
      <c r="D17" s="17" t="n">
        <v>101</v>
      </c>
      <c r="E17" s="17" t="n">
        <v>159</v>
      </c>
      <c r="F17" s="17" t="n">
        <v>184</v>
      </c>
      <c r="G17" s="22" t="n">
        <v>2</v>
      </c>
      <c r="H17" s="22" t="n">
        <f>SUM(I17:J17)</f>
        <v>6092</v>
      </c>
      <c r="I17" s="17" t="n">
        <v>1823</v>
      </c>
      <c r="J17" s="17" t="n">
        <v>4269</v>
      </c>
      <c r="K17" s="17" t="n">
        <v>65</v>
      </c>
      <c r="L17" s="17" t="n">
        <v>629</v>
      </c>
      <c r="M17" s="17" t="n">
        <v>2382</v>
      </c>
      <c r="N17" s="17" t="n">
        <v>2239</v>
      </c>
      <c r="O17" s="17" t="n">
        <v>777</v>
      </c>
      <c r="P17" s="17" t="n">
        <v>0</v>
      </c>
      <c r="Q17" s="17" t="n">
        <v>7999</v>
      </c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4" customHeight="true">
      <c r="A18" s="6" t="s">
        <v>15</v>
      </c>
      <c r="B18" s="17" t="n">
        <v>1</v>
      </c>
      <c r="C18" s="22" t="n">
        <f>SUM(D18:F18)</f>
        <v>209</v>
      </c>
      <c r="D18" s="17" t="n">
        <v>33</v>
      </c>
      <c r="E18" s="17" t="n">
        <v>19</v>
      </c>
      <c r="F18" s="17" t="n">
        <v>157</v>
      </c>
      <c r="G18" s="22" t="n">
        <v>0</v>
      </c>
      <c r="H18" s="22" t="n">
        <f>SUM(I18:J18)</f>
        <v>2849</v>
      </c>
      <c r="I18" s="17" t="n">
        <f>323+296</f>
        <v>619</v>
      </c>
      <c r="J18" s="17" t="n">
        <f>1152+1078</f>
        <v>2230</v>
      </c>
      <c r="K18" s="17" t="n">
        <f>6+6</f>
        <v>12</v>
      </c>
      <c r="L18" s="17" t="n">
        <f>98+97</f>
        <v>195</v>
      </c>
      <c r="M18" s="17" t="n">
        <f>422+412</f>
        <v>834</v>
      </c>
      <c r="N18" s="17" t="n">
        <f>520+500</f>
        <v>1020</v>
      </c>
      <c r="O18" s="17" t="n">
        <f>428+357</f>
        <v>785</v>
      </c>
      <c r="P18" s="17" t="n">
        <f>1+2</f>
        <v>3</v>
      </c>
      <c r="Q18" s="17" t="n">
        <v>3273</v>
      </c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4" customHeight="true">
      <c r="A19" s="7" t="s">
        <v>16</v>
      </c>
      <c r="B19" s="18" t="n">
        <v>1</v>
      </c>
      <c r="C19" s="23" t="n">
        <f>SUM(D19:F19)</f>
        <v>333</v>
      </c>
      <c r="D19" s="18" t="n">
        <v>45</v>
      </c>
      <c r="E19" s="18" t="n">
        <v>73</v>
      </c>
      <c r="F19" s="18" t="n">
        <v>215</v>
      </c>
      <c r="G19" s="23" t="n">
        <v>0</v>
      </c>
      <c r="H19" s="23" t="n">
        <f>SUM(I19:J19)</f>
        <v>4460</v>
      </c>
      <c r="I19" s="18" t="n">
        <v>815</v>
      </c>
      <c r="J19" s="18" t="n">
        <v>3645</v>
      </c>
      <c r="K19" s="18" t="n">
        <v>87</v>
      </c>
      <c r="L19" s="18" t="n">
        <v>160</v>
      </c>
      <c r="M19" s="18" t="n">
        <v>1320</v>
      </c>
      <c r="N19" s="18" t="n">
        <v>1495</v>
      </c>
      <c r="O19" s="18" t="n">
        <v>1218</v>
      </c>
      <c r="P19" s="18" t="n">
        <v>180</v>
      </c>
      <c r="Q19" s="18" t="n">
        <v>6143</v>
      </c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3.9" customHeight="true">
      <c r="A20" s="8" t="s">
        <v>17</v>
      </c>
      <c r="B20" s="19"/>
      <c r="C20" s="24" t="s">
        <v>25</v>
      </c>
      <c r="D20" s="24"/>
      <c r="E20" s="24"/>
      <c r="F20" s="24"/>
      <c r="G20" s="8" t="s">
        <v>30</v>
      </c>
      <c r="H20" s="8"/>
      <c r="I20" s="8"/>
      <c r="J20" s="8"/>
      <c r="K20" s="8"/>
      <c r="L20" s="8" t="s">
        <v>39</v>
      </c>
      <c r="M20" s="8"/>
      <c r="N20" s="8"/>
      <c r="O20" s="19"/>
      <c r="P20" s="19"/>
      <c r="Q20" s="32" t="s">
        <v>50</v>
      </c>
      <c r="R20" s="11"/>
      <c r="S20" s="11"/>
      <c r="T20" s="9"/>
      <c r="U20" s="9"/>
      <c r="V20" s="9"/>
      <c r="W20" s="9"/>
      <c r="X20" s="9"/>
      <c r="Y20" s="9"/>
      <c r="Z20" s="9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3.9" customHeight="true">
      <c r="A21" s="9"/>
      <c r="B21" s="9"/>
      <c r="C21" s="9"/>
      <c r="D21" s="9"/>
      <c r="E21" s="9"/>
      <c r="F21" s="9"/>
      <c r="G21" s="10" t="s">
        <v>31</v>
      </c>
      <c r="H21" s="10"/>
      <c r="I21" s="10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3.9" customHeight="true">
      <c r="A22" s="9"/>
      <c r="B22" s="9"/>
      <c r="C22" s="9"/>
      <c r="D22" s="9"/>
      <c r="E22" s="9"/>
      <c r="F22" s="9"/>
      <c r="G22" s="10"/>
      <c r="H22" s="10"/>
      <c r="I22" s="10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3.9" customHeight="true">
      <c r="A23" s="9"/>
      <c r="B23" s="9"/>
      <c r="C23" s="9"/>
      <c r="D23" s="9"/>
      <c r="E23" s="9"/>
      <c r="F23" s="9"/>
      <c r="G23" s="9"/>
      <c r="H23" s="11"/>
      <c r="I23" s="11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3.9" customHeight="true">
      <c r="A24" s="10" t="s">
        <v>18</v>
      </c>
      <c r="B24" s="11"/>
      <c r="C24" s="11"/>
      <c r="D24" s="25"/>
      <c r="E24" s="25"/>
      <c r="F24" s="25"/>
      <c r="G24" s="25"/>
      <c r="H24" s="25"/>
      <c r="I24" s="25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3.9" customHeight="true">
      <c r="A25" s="10" t="s">
        <v>19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5.75" customHeight="true">
      <c r="A26" s="10" t="s">
        <v>20</v>
      </c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5.7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5.7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5.7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5.7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5.7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5.7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5.7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5.7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5.7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5.7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5.7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5.7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5.7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5.7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5.7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5.7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3:Q3"/>
    <mergeCell ref="I1:L2"/>
    <mergeCell ref="O1:Q1"/>
    <mergeCell ref="M2:N2"/>
    <mergeCell ref="O2:Q2"/>
    <mergeCell ref="M1:N1"/>
    <mergeCell ref="C4:N4"/>
    <mergeCell ref="O4:Q4"/>
    <mergeCell ref="A5:A7"/>
    <mergeCell ref="B5:B7"/>
    <mergeCell ref="C5:F6"/>
    <mergeCell ref="G5:G7"/>
    <mergeCell ref="Q5:Q7"/>
    <mergeCell ref="H6:H7"/>
    <mergeCell ref="I6:J6"/>
    <mergeCell ref="K6:P6"/>
    <mergeCell ref="H5:P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