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<sst xmlns="http://schemas.openxmlformats.org/spreadsheetml/2006/main" count="58">
  <si>
    <t>公開類</t>
  </si>
  <si>
    <t>半年報</t>
  </si>
  <si>
    <t xml:space="preserve">臺中市新建工程處所管道路新建工程 </t>
  </si>
  <si>
    <t>中華民國 114   年  7  月至  12  月</t>
  </si>
  <si>
    <t>工程名稱</t>
  </si>
  <si>
    <t xml:space="preserve"> 總計</t>
  </si>
  <si>
    <t>華南路以東銜接特三號道路工程(第二標)</t>
  </si>
  <si>
    <t>北屯區庄美街(細12M-13)銜接后庄北路開闢工程</t>
  </si>
  <si>
    <t>北屯區東光路(松竹路一段至南興三路及東山路一段至東光路892巷)計畫道路開闢工程</t>
  </si>
  <si>
    <t>神岡區神清路至和睦路一段61巷計畫道路開闢工程</t>
  </si>
  <si>
    <t>大里區日新路171巷(日新路至內新街)道路開闢工程</t>
  </si>
  <si>
    <t>太平區宜福街42巷(宜福街至環中東路四段)道路開闢工程</t>
  </si>
  <si>
    <t>大甲區中山里水源路452巷110弄計畫道路開闢工程</t>
  </si>
  <si>
    <t>清水區10-4-2號(武秀段621-1)計畫道路新闢工程</t>
  </si>
  <si>
    <t>清水區10-4-2號(連接五權路448巷)計畫道路開闢工程</t>
  </si>
  <si>
    <t>梧棲區10-23-1號(南簡段947-1)計畫道路開闢工程</t>
  </si>
  <si>
    <t>填表</t>
  </si>
  <si>
    <t>資料來源：由本處土木工程科依據道路新建工程統計資料冊編製。</t>
  </si>
  <si>
    <t>填表說明︰本表編製1份，並依統計法規定永久保存，資料透過網際網路上傳至「臺中市公務統計行政管理系統」。</t>
  </si>
  <si>
    <t>半年終了次次月15日前編報</t>
  </si>
  <si>
    <t>實施概要
(施作路段起訖點
或施工內容)</t>
  </si>
  <si>
    <t>道路新闢</t>
  </si>
  <si>
    <t>總長130公尺，包含12米寬的庄美街打通及25米寬的后庄北路銜接部分。設置側溝、路燈、寬頻管道。</t>
  </si>
  <si>
    <t>改善大甲區中山里水源路452巷110弄巷內道路地勢傾斜、路寬狹隘。</t>
  </si>
  <si>
    <t>民安路開通道路</t>
  </si>
  <si>
    <t>審核</t>
  </si>
  <si>
    <t>預算
年度</t>
  </si>
  <si>
    <t>112
114</t>
  </si>
  <si>
    <t>113
114</t>
  </si>
  <si>
    <t>112
113</t>
  </si>
  <si>
    <t>工程費</t>
  </si>
  <si>
    <t>(千元)</t>
  </si>
  <si>
    <t>預定目標</t>
  </si>
  <si>
    <t>長度</t>
  </si>
  <si>
    <t>(公尺)</t>
  </si>
  <si>
    <t>業務主管人員</t>
  </si>
  <si>
    <t>主辦統計人員</t>
  </si>
  <si>
    <t>寬度</t>
  </si>
  <si>
    <t>28~32</t>
  </si>
  <si>
    <t>8~10</t>
  </si>
  <si>
    <t>總面積</t>
  </si>
  <si>
    <t>(平方公尺)</t>
  </si>
  <si>
    <t>實際完成</t>
  </si>
  <si>
    <t>機關首長</t>
  </si>
  <si>
    <t>人行道</t>
  </si>
  <si>
    <t>3.6~4.4</t>
  </si>
  <si>
    <t>自行車道</t>
  </si>
  <si>
    <t>編製機關</t>
  </si>
  <si>
    <t>表　　號</t>
  </si>
  <si>
    <t>工期</t>
  </si>
  <si>
    <t>開工
年月</t>
  </si>
  <si>
    <t>臺中市新建工程處</t>
  </si>
  <si>
    <t>20535-01-04-2</t>
  </si>
  <si>
    <t>預定
完工
年月</t>
  </si>
  <si>
    <t>實際
完工
年月</t>
  </si>
  <si>
    <t>單位：千元、公尺、平方公尺</t>
  </si>
  <si>
    <t>驗收合格年月</t>
  </si>
  <si>
    <t>中華民國 115  年  1  月  16  日編製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</si>
</sst>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_);[Red]\(#,##0\)" numFmtId="198"/>
    <numFmt formatCode="_(* #,##0.00_);_(* \(#,##0.00\);_(* &quot;-&quot;_);_(@_)" numFmtId="199"/>
    <numFmt formatCode="_(* #,##0.000_);_(* \(#,##0.000\);_(* &quot;-&quot;_);_(@_)" numFmtId="200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Arial Narrow"/>
    </font>
    <font>
      <b val="true"/>
      <i val="false"/>
      <u val="none"/>
      <sz val="10"/>
      <color rgb="FF000000"/>
      <name val="Arial Narrow"/>
    </font>
    <font>
      <b val="false"/>
      <i val="false"/>
      <u val="none"/>
      <sz val="10"/>
      <color rgb="FF000000"/>
      <name val="微軟正黑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left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5" xfId="0" applyFont="true" applyBorder="true">
      <alignment horizontal="center" vertical="center"/>
    </xf>
    <xf numFmtId="0" fontId="6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7" borderId="0" xfId="0" applyFont="true">
      <alignment horizontal="left" vertical="center"/>
    </xf>
    <xf numFmtId="0" fontId="7" borderId="0" xfId="0" applyFont="true">
      <alignment horizontal="center" vertical="center"/>
    </xf>
    <xf numFmtId="0" fontId="7" borderId="3" xfId="0" applyFont="true" applyBorder="true">
      <alignment horizontal="center"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7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198" fontId="7" borderId="1" xfId="0" applyNumberFormat="true" applyFont="true" applyBorder="true">
      <alignment vertical="center"/>
    </xf>
    <xf numFmtId="198" fontId="8" borderId="1" xfId="0" applyNumberFormat="true" applyFont="true" applyBorder="true">
      <alignment vertical="center"/>
    </xf>
    <xf numFmtId="0" fontId="1" borderId="8" xfId="0" applyFont="true" applyBorder="true">
      <alignment horizontal="center" vertical="center"/>
    </xf>
    <xf numFmtId="199" fontId="4" borderId="1" xfId="0" applyNumberFormat="true" applyFont="true" applyBorder="true">
      <alignment vertical="center"/>
    </xf>
    <xf numFmtId="199" fontId="7" borderId="1" xfId="0" applyNumberFormat="true" applyFont="true" applyBorder="true">
      <alignment horizontal="right" vertical="center"/>
    </xf>
    <xf numFmtId="199" fontId="7" borderId="1" xfId="0" applyNumberFormat="true" applyFont="true" applyBorder="true">
      <alignment horizontal="right" vertical="center" wrapText="true"/>
    </xf>
    <xf numFmtId="0" fontId="9" borderId="3" xfId="0" applyFont="true" applyBorder="true">
      <alignment horizontal="right" vertical="center" wrapText="true"/>
    </xf>
    <xf numFmtId="0" fontId="7" borderId="0" xfId="0" applyFont="true">
      <alignment horizontal="right" vertical="center"/>
    </xf>
    <xf numFmtId="199" fontId="7" borderId="1" xfId="0" applyNumberFormat="true" applyFont="true" applyBorder="true">
      <alignment vertical="center"/>
    </xf>
    <xf numFmtId="0" fontId="1" borderId="8" xfId="0" applyFont="true" applyBorder="true">
      <alignment horizontal="center" vertical="center" wrapText="true"/>
    </xf>
    <xf numFmtId="0" fontId="9" borderId="2" xfId="0" applyFont="true" applyBorder="true">
      <alignment horizontal="right" vertical="center"/>
    </xf>
    <xf numFmtId="0" fontId="9" borderId="2" xfId="0" applyFont="true" applyBorder="true">
      <alignment horizontal="right" vertical="top"/>
    </xf>
    <xf numFmtId="0" fontId="1" borderId="0" xfId="0" applyFont="true">
      <alignment horizontal="right" vertical="center"/>
    </xf>
    <xf numFmtId="200" fontId="7" borderId="1" xfId="0" applyNumberFormat="true" applyFont="true" applyBorder="true">
      <alignment vertical="center"/>
    </xf>
    <xf numFmtId="0" fontId="3" borderId="9" xfId="0" applyFont="true" applyBorder="true">
      <alignment vertical="center"/>
    </xf>
    <xf numFmtId="0" fontId="9" borderId="10" xfId="0" applyFont="true" applyBorder="true">
      <alignment horizontal="right" vertical="center" wrapText="true"/>
    </xf>
    <xf numFmtId="197" fontId="7" borderId="1" xfId="0" applyNumberFormat="true" applyFont="true" applyBorder="true">
      <alignment horizontal="right" vertical="center"/>
    </xf>
    <xf numFmtId="0" fontId="7" borderId="1" xfId="0" applyFont="true" applyBorder="true">
      <alignment horizontal="center" vertical="center"/>
    </xf>
    <xf numFmtId="0" fontId="10" borderId="1" xfId="0" applyFont="true" applyBorder="true">
      <alignment horizontal="center" vertical="center" wrapText="true"/>
    </xf>
    <xf numFmtId="2" fontId="4" borderId="1" xfId="0" applyNumberFormat="true" applyFont="true" applyBorder="true">
      <alignment horizontal="center" vertical="center"/>
    </xf>
    <xf numFmtId="2" fontId="7" borderId="1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1" borderId="1" xfId="0" applyFont="true" applyBorder="true">
      <alignment horizontal="center" vertical="center" wrapText="true"/>
    </xf>
    <xf numFmtId="0" fontId="7" borderId="0" xfId="0" applyFont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2" fontId="4" borderId="11" xfId="0" applyNumberFormat="true" applyFont="true" applyBorder="true">
      <alignment horizontal="center" vertical="center"/>
    </xf>
    <xf numFmtId="2" fontId="7" borderId="11" xfId="0" applyNumberFormat="true" applyFont="true" applyBorder="true">
      <alignment horizontal="center" vertical="center"/>
    </xf>
    <xf numFmtId="2" fontId="7" borderId="11" xfId="0" applyNumberFormat="true" applyFont="true" applyBorder="true">
      <alignment horizontal="center" vertical="center" wrapText="true"/>
    </xf>
    <xf numFmtId="0" fontId="3" borderId="5" xfId="0" applyFont="true" applyBorder="true">
      <alignment vertical="center"/>
    </xf>
    <xf numFmtId="0" fontId="5" borderId="0" xfId="0" applyFont="true">
      <alignment vertical="center"/>
    </xf>
    <xf numFmtId="0" fontId="12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A3" sqref="A3:T3"/>
    </sheetView>
  </sheetViews>
  <sheetFormatPr customHeight="false" defaultColWidth="9.28125" defaultRowHeight="15"/>
  <cols>
    <col min="1" max="1" bestFit="false" customWidth="true" width="23.2109375" hidden="false" outlineLevel="0"/>
    <col min="2" max="2" bestFit="false" customWidth="true" width="18.07421875" hidden="false" outlineLevel="0"/>
    <col min="3" max="3" bestFit="false" customWidth="true" width="5.3515625" hidden="false" outlineLevel="0"/>
    <col min="4" max="4" bestFit="false" customWidth="true" width="9.4921875" hidden="false" outlineLevel="0"/>
    <col min="5" max="5" bestFit="false" customWidth="true" width="8.3515625" hidden="false" outlineLevel="0"/>
    <col min="6" max="6" bestFit="false" customWidth="true" width="6.78125" hidden="false" outlineLevel="0"/>
    <col min="7" max="7" bestFit="false" customWidth="true" width="9.07421875" hidden="false" outlineLevel="0"/>
    <col min="8" max="8" bestFit="false" customWidth="true" width="8.78125" hidden="false" outlineLevel="0"/>
    <col min="9" max="9" bestFit="false" customWidth="true" width="6.78125" hidden="false" outlineLevel="0"/>
    <col min="10" max="10" bestFit="false" customWidth="true" width="9.07421875" hidden="false" outlineLevel="0"/>
    <col min="11" max="11" bestFit="false" customWidth="true" width="9.2109375" hidden="false" outlineLevel="0"/>
    <col min="12" max="12" bestFit="false" customWidth="true" width="6.78125" hidden="false" outlineLevel="0"/>
    <col min="13" max="13" bestFit="false" customWidth="true" width="9.07421875" hidden="false" outlineLevel="0"/>
    <col min="14" max="15" bestFit="false" customWidth="true" width="6.78125" hidden="false" outlineLevel="0"/>
    <col min="16" max="16" bestFit="false" customWidth="true" width="9.07421875" hidden="false" outlineLevel="0"/>
    <col min="17" max="19" bestFit="false" customWidth="true" width="5.78125" hidden="false" outlineLevel="0"/>
    <col min="20" max="20" bestFit="false" customWidth="true" width="8.78125" hidden="false" outlineLevel="0"/>
    <col min="21" max="50" bestFit="false" customWidth="true" width="9.2109375" hidden="false" outlineLevel="0"/>
  </cols>
  <sheetData>
    <row r="1" ht="25.5" customHeight="true">
      <c r="A1" s="1" t="s">
        <v>0</v>
      </c>
      <c r="B1" s="13"/>
      <c r="C1" s="2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43"/>
      <c r="P1" s="1" t="s">
        <v>47</v>
      </c>
      <c r="Q1" s="46"/>
      <c r="R1" s="1" t="s">
        <v>51</v>
      </c>
      <c r="S1" s="46"/>
      <c r="T1" s="26"/>
      <c r="U1" s="58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25.5" customHeight="true">
      <c r="A2" s="1" t="s">
        <v>1</v>
      </c>
      <c r="B2" s="14" t="s">
        <v>19</v>
      </c>
      <c r="C2" s="22"/>
      <c r="D2" s="25"/>
      <c r="E2" s="22"/>
      <c r="F2" s="35"/>
      <c r="G2" s="35"/>
      <c r="H2" s="35"/>
      <c r="I2" s="35"/>
      <c r="J2" s="35"/>
      <c r="K2" s="35"/>
      <c r="L2" s="35"/>
      <c r="M2" s="35"/>
      <c r="N2" s="35"/>
      <c r="O2" s="44"/>
      <c r="P2" s="1" t="s">
        <v>48</v>
      </c>
      <c r="Q2" s="46"/>
      <c r="R2" s="50" t="s">
        <v>52</v>
      </c>
      <c r="S2" s="50"/>
      <c r="T2" s="50"/>
      <c r="U2" s="58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25"/>
      <c r="R4" s="25"/>
      <c r="S4" s="25"/>
      <c r="T4" s="53" t="s">
        <v>55</v>
      </c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2.5" customHeight="true">
      <c r="A5" s="4" t="s">
        <v>4</v>
      </c>
      <c r="B5" s="15" t="s">
        <v>20</v>
      </c>
      <c r="C5" s="15" t="s">
        <v>26</v>
      </c>
      <c r="D5" s="1" t="s">
        <v>30</v>
      </c>
      <c r="E5" s="1" t="s">
        <v>32</v>
      </c>
      <c r="F5" s="26"/>
      <c r="G5" s="26"/>
      <c r="H5" s="1" t="s">
        <v>42</v>
      </c>
      <c r="I5" s="26"/>
      <c r="J5" s="26"/>
      <c r="K5" s="1" t="s">
        <v>44</v>
      </c>
      <c r="L5" s="26"/>
      <c r="M5" s="26"/>
      <c r="N5" s="1" t="s">
        <v>46</v>
      </c>
      <c r="O5" s="26"/>
      <c r="P5" s="26"/>
      <c r="Q5" s="15" t="s">
        <v>49</v>
      </c>
      <c r="R5" s="51"/>
      <c r="S5" s="51"/>
      <c r="T5" s="5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7.75" customHeight="true">
      <c r="A6" s="5"/>
      <c r="B6" s="16"/>
      <c r="C6" s="16"/>
      <c r="D6" s="26"/>
      <c r="E6" s="31" t="s">
        <v>33</v>
      </c>
      <c r="F6" s="31" t="s">
        <v>37</v>
      </c>
      <c r="G6" s="31" t="s">
        <v>40</v>
      </c>
      <c r="H6" s="38" t="s">
        <v>33</v>
      </c>
      <c r="I6" s="31" t="s">
        <v>37</v>
      </c>
      <c r="J6" s="31" t="s">
        <v>40</v>
      </c>
      <c r="K6" s="38" t="s">
        <v>33</v>
      </c>
      <c r="L6" s="31" t="s">
        <v>37</v>
      </c>
      <c r="M6" s="31" t="s">
        <v>40</v>
      </c>
      <c r="N6" s="38" t="s">
        <v>33</v>
      </c>
      <c r="O6" s="31" t="s">
        <v>37</v>
      </c>
      <c r="P6" s="31" t="s">
        <v>40</v>
      </c>
      <c r="Q6" s="15" t="s">
        <v>50</v>
      </c>
      <c r="R6" s="15" t="s">
        <v>53</v>
      </c>
      <c r="S6" s="15" t="s">
        <v>54</v>
      </c>
      <c r="T6" s="54" t="s">
        <v>56</v>
      </c>
      <c r="U6" s="52"/>
      <c r="V6" s="11"/>
      <c r="W6" s="52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9.5" customHeight="true">
      <c r="A7" s="5"/>
      <c r="B7" s="16"/>
      <c r="C7" s="16"/>
      <c r="D7" s="27" t="s">
        <v>31</v>
      </c>
      <c r="E7" s="27" t="s">
        <v>34</v>
      </c>
      <c r="F7" s="27" t="s">
        <v>34</v>
      </c>
      <c r="G7" s="27" t="s">
        <v>41</v>
      </c>
      <c r="H7" s="27" t="s">
        <v>34</v>
      </c>
      <c r="I7" s="27" t="s">
        <v>34</v>
      </c>
      <c r="J7" s="27" t="s">
        <v>41</v>
      </c>
      <c r="K7" s="27" t="s">
        <v>34</v>
      </c>
      <c r="L7" s="27" t="s">
        <v>34</v>
      </c>
      <c r="M7" s="27" t="s">
        <v>41</v>
      </c>
      <c r="N7" s="27" t="s">
        <v>34</v>
      </c>
      <c r="O7" s="27" t="s">
        <v>34</v>
      </c>
      <c r="P7" s="27" t="s">
        <v>41</v>
      </c>
      <c r="Q7" s="47"/>
      <c r="R7" s="47"/>
      <c r="S7" s="15"/>
      <c r="T7" s="54"/>
      <c r="U7" s="52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1.75" customHeight="true">
      <c r="A8" s="6" t="s">
        <v>5</v>
      </c>
      <c r="B8" s="17"/>
      <c r="C8" s="17"/>
      <c r="D8" s="28" t="n">
        <v>483418</v>
      </c>
      <c r="E8" s="32" t="n">
        <f>SUM(E9:E19)</f>
        <v>3254.86</v>
      </c>
      <c r="F8" s="32"/>
      <c r="G8" s="32" t="n">
        <f>SUM(G9:G19)</f>
        <v>60869.2</v>
      </c>
      <c r="H8" s="32" t="n">
        <f>SUM(H9:H19)</f>
        <v>3260.35</v>
      </c>
      <c r="I8" s="32"/>
      <c r="J8" s="32" t="n">
        <f>SUM(J9:J19)</f>
        <v>54983.78</v>
      </c>
      <c r="K8" s="32" t="n">
        <f>SUM(K9:K19)</f>
        <v>5603.44</v>
      </c>
      <c r="L8" s="32"/>
      <c r="M8" s="32" t="n">
        <f>SUM(M9:M19)</f>
        <v>11231.64</v>
      </c>
      <c r="N8" s="32" t="n">
        <v>0</v>
      </c>
      <c r="O8" s="32" t="n">
        <v>0</v>
      </c>
      <c r="P8" s="32" t="n">
        <v>0</v>
      </c>
      <c r="Q8" s="48"/>
      <c r="R8" s="48"/>
      <c r="S8" s="48"/>
      <c r="T8" s="55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57.75" customHeight="true">
      <c r="A9" s="7" t="s">
        <v>6</v>
      </c>
      <c r="B9" s="18" t="s">
        <v>21</v>
      </c>
      <c r="C9" s="23" t="s">
        <v>27</v>
      </c>
      <c r="D9" s="29" t="n">
        <f>318375996/1000</f>
        <v>318375.996</v>
      </c>
      <c r="E9" s="33" t="n">
        <v>1657.86</v>
      </c>
      <c r="F9" s="33" t="n">
        <v>20</v>
      </c>
      <c r="G9" s="37" t="n">
        <f>E9*F9</f>
        <v>33157.2</v>
      </c>
      <c r="H9" s="37" t="n">
        <v>1657.86</v>
      </c>
      <c r="I9" s="33" t="n">
        <v>20</v>
      </c>
      <c r="J9" s="37" t="n">
        <f>H9*I9</f>
        <v>33157.2</v>
      </c>
      <c r="K9" s="37" t="n">
        <v>3315.72</v>
      </c>
      <c r="L9" s="33" t="n">
        <v>1.6</v>
      </c>
      <c r="M9" s="37" t="n">
        <f>K9*L9</f>
        <v>5305.152</v>
      </c>
      <c r="N9" s="42" t="n">
        <v>0</v>
      </c>
      <c r="O9" s="45" t="n">
        <v>0</v>
      </c>
      <c r="P9" s="42" t="n">
        <v>0</v>
      </c>
      <c r="Q9" s="49" t="n">
        <v>113.01</v>
      </c>
      <c r="R9" s="49" t="n">
        <v>114.09</v>
      </c>
      <c r="S9" s="49" t="n">
        <v>114.08</v>
      </c>
      <c r="T9" s="56" t="n">
        <v>114.1</v>
      </c>
      <c r="U9" s="59"/>
      <c r="V9" s="59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</row>
    <row r="10" ht="45" customHeight="true">
      <c r="A10" s="7" t="s">
        <v>7</v>
      </c>
      <c r="B10" s="18" t="s">
        <v>22</v>
      </c>
      <c r="C10" s="23" t="s">
        <v>28</v>
      </c>
      <c r="D10" s="29" t="n">
        <f>13872121/1000</f>
        <v>13872.121</v>
      </c>
      <c r="E10" s="33" t="n">
        <v>100</v>
      </c>
      <c r="F10" s="33" t="n">
        <v>25</v>
      </c>
      <c r="G10" s="37" t="n">
        <f>E10*F10</f>
        <v>2500</v>
      </c>
      <c r="H10" s="33" t="n">
        <v>100</v>
      </c>
      <c r="I10" s="33" t="n">
        <v>25</v>
      </c>
      <c r="J10" s="37" t="n">
        <f>H10*I10</f>
        <v>2500</v>
      </c>
      <c r="K10" s="37" t="n">
        <v>200</v>
      </c>
      <c r="L10" s="33" t="n">
        <v>2.85</v>
      </c>
      <c r="M10" s="37" t="n">
        <f>L10*K10</f>
        <v>570</v>
      </c>
      <c r="N10" s="42" t="n">
        <v>0</v>
      </c>
      <c r="O10" s="45" t="n">
        <v>0</v>
      </c>
      <c r="P10" s="42" t="n">
        <v>0</v>
      </c>
      <c r="Q10" s="49" t="n">
        <v>113.07</v>
      </c>
      <c r="R10" s="49" t="n">
        <v>114.07</v>
      </c>
      <c r="S10" s="49" t="n">
        <v>114.07</v>
      </c>
      <c r="T10" s="56" t="n">
        <v>114.08</v>
      </c>
      <c r="U10" s="59"/>
      <c r="V10" s="59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</row>
    <row r="11" ht="45" customHeight="true">
      <c r="A11" s="7"/>
      <c r="B11" s="18"/>
      <c r="C11" s="24"/>
      <c r="D11" s="30"/>
      <c r="E11" s="34" t="n">
        <v>30</v>
      </c>
      <c r="F11" s="34" t="n">
        <v>12</v>
      </c>
      <c r="G11" s="37" t="n">
        <f>E11*F11</f>
        <v>360</v>
      </c>
      <c r="H11" s="34" t="n">
        <v>50.35</v>
      </c>
      <c r="I11" s="34" t="n">
        <v>12</v>
      </c>
      <c r="J11" s="37" t="n">
        <f>H11*I11</f>
        <v>604.2</v>
      </c>
      <c r="K11" s="34" t="n">
        <v>100.7</v>
      </c>
      <c r="L11" s="34" t="n">
        <v>1.8</v>
      </c>
      <c r="M11" s="37" t="n">
        <f>L11*K11</f>
        <v>181.26</v>
      </c>
      <c r="N11" s="42" t="n">
        <v>0</v>
      </c>
      <c r="O11" s="45" t="n">
        <v>0</v>
      </c>
      <c r="P11" s="42" t="n">
        <v>0</v>
      </c>
      <c r="Q11" s="49"/>
      <c r="R11" s="49"/>
      <c r="S11" s="49"/>
      <c r="T11" s="56"/>
      <c r="U11" s="59"/>
      <c r="V11" s="59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</row>
    <row r="12" ht="83.25" customHeight="true">
      <c r="A12" s="7" t="s">
        <v>8</v>
      </c>
      <c r="B12" s="18" t="s">
        <v>21</v>
      </c>
      <c r="C12" s="23" t="n">
        <v>112</v>
      </c>
      <c r="D12" s="29" t="n">
        <f>104403223/1000</f>
        <v>104403.223</v>
      </c>
      <c r="E12" s="33" t="n">
        <v>538</v>
      </c>
      <c r="F12" s="33" t="s">
        <v>38</v>
      </c>
      <c r="G12" s="37" t="n">
        <v>16140</v>
      </c>
      <c r="H12" s="37" t="n">
        <v>546.8</v>
      </c>
      <c r="I12" s="33" t="n">
        <v>30.2</v>
      </c>
      <c r="J12" s="37" t="n">
        <v>10266.98</v>
      </c>
      <c r="K12" s="37" t="n">
        <v>999.3</v>
      </c>
      <c r="L12" s="33" t="s">
        <v>45</v>
      </c>
      <c r="M12" s="37" t="n">
        <v>3607.44</v>
      </c>
      <c r="N12" s="42" t="n">
        <v>0</v>
      </c>
      <c r="O12" s="45" t="n">
        <v>0</v>
      </c>
      <c r="P12" s="42" t="n">
        <v>0</v>
      </c>
      <c r="Q12" s="49" t="n">
        <v>113.06</v>
      </c>
      <c r="R12" s="49" t="n">
        <v>114.08</v>
      </c>
      <c r="S12" s="49" t="n">
        <v>114.08</v>
      </c>
      <c r="T12" s="56" t="n">
        <v>114.09</v>
      </c>
      <c r="U12" s="59"/>
      <c r="V12" s="59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</row>
    <row r="13" ht="57.75" customHeight="true">
      <c r="A13" s="7" t="s">
        <v>9</v>
      </c>
      <c r="B13" s="18" t="s">
        <v>21</v>
      </c>
      <c r="C13" s="23" t="s">
        <v>27</v>
      </c>
      <c r="D13" s="29" t="n">
        <f>6483531/1000</f>
        <v>6483.531</v>
      </c>
      <c r="E13" s="33" t="n">
        <v>149</v>
      </c>
      <c r="F13" s="33" t="n">
        <v>8</v>
      </c>
      <c r="G13" s="37" t="n">
        <f>E13*F13</f>
        <v>1192</v>
      </c>
      <c r="H13" s="37" t="n">
        <v>149</v>
      </c>
      <c r="I13" s="33" t="n">
        <v>8</v>
      </c>
      <c r="J13" s="37" t="n">
        <f>H13*I13</f>
        <v>1192</v>
      </c>
      <c r="K13" s="37" t="n">
        <v>0</v>
      </c>
      <c r="L13" s="33" t="n">
        <v>0</v>
      </c>
      <c r="M13" s="37" t="n">
        <v>0</v>
      </c>
      <c r="N13" s="42" t="n">
        <v>0</v>
      </c>
      <c r="O13" s="45" t="n">
        <v>0</v>
      </c>
      <c r="P13" s="42" t="n">
        <v>0</v>
      </c>
      <c r="Q13" s="49" t="n">
        <v>114.04</v>
      </c>
      <c r="R13" s="49" t="n">
        <v>114.1</v>
      </c>
      <c r="S13" s="49" t="n">
        <v>114.08</v>
      </c>
      <c r="T13" s="56" t="n">
        <v>114.1</v>
      </c>
      <c r="U13" s="59"/>
      <c r="V13" s="59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</row>
    <row r="14" ht="57.75" customHeight="true">
      <c r="A14" s="7" t="s">
        <v>10</v>
      </c>
      <c r="B14" s="18" t="s">
        <v>21</v>
      </c>
      <c r="C14" s="23" t="s">
        <v>29</v>
      </c>
      <c r="D14" s="29" t="n">
        <f>5718000/1000</f>
        <v>5718</v>
      </c>
      <c r="E14" s="33" t="n">
        <v>85</v>
      </c>
      <c r="F14" s="33" t="n">
        <v>10</v>
      </c>
      <c r="G14" s="37" t="n">
        <f>E14*F14</f>
        <v>850</v>
      </c>
      <c r="H14" s="33" t="n">
        <v>100.28</v>
      </c>
      <c r="I14" s="33" t="n">
        <v>10</v>
      </c>
      <c r="J14" s="37" t="n">
        <f>H14*I14</f>
        <v>1002.8</v>
      </c>
      <c r="K14" s="37" t="n">
        <v>171</v>
      </c>
      <c r="L14" s="33" t="n">
        <v>1.6</v>
      </c>
      <c r="M14" s="37" t="n">
        <v>330</v>
      </c>
      <c r="N14" s="42" t="n">
        <v>0</v>
      </c>
      <c r="O14" s="45" t="n">
        <v>0</v>
      </c>
      <c r="P14" s="42" t="n">
        <v>0</v>
      </c>
      <c r="Q14" s="49" t="n">
        <v>114.02</v>
      </c>
      <c r="R14" s="49" t="n">
        <v>114.07</v>
      </c>
      <c r="S14" s="49" t="n">
        <v>114.07</v>
      </c>
      <c r="T14" s="56" t="n">
        <v>114.09</v>
      </c>
      <c r="U14" s="59"/>
      <c r="V14" s="59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</row>
    <row r="15" ht="63" customHeight="true">
      <c r="A15" s="7" t="s">
        <v>11</v>
      </c>
      <c r="B15" s="18" t="s">
        <v>21</v>
      </c>
      <c r="C15" s="23" t="n">
        <v>112</v>
      </c>
      <c r="D15" s="29" t="n">
        <f>3177000/1000</f>
        <v>3177</v>
      </c>
      <c r="E15" s="33" t="n">
        <v>70</v>
      </c>
      <c r="F15" s="33" t="s">
        <v>39</v>
      </c>
      <c r="G15" s="37" t="n">
        <v>560</v>
      </c>
      <c r="H15" s="37" t="n">
        <v>80</v>
      </c>
      <c r="I15" s="33" t="n">
        <v>8</v>
      </c>
      <c r="J15" s="37" t="n">
        <f>H15*I15</f>
        <v>640</v>
      </c>
      <c r="K15" s="37" t="n">
        <v>0</v>
      </c>
      <c r="L15" s="33" t="n">
        <v>0</v>
      </c>
      <c r="M15" s="37" t="n">
        <v>0</v>
      </c>
      <c r="N15" s="42" t="n">
        <v>0</v>
      </c>
      <c r="O15" s="45" t="n">
        <v>0</v>
      </c>
      <c r="P15" s="42" t="n">
        <v>0</v>
      </c>
      <c r="Q15" s="49" t="n">
        <v>114.02</v>
      </c>
      <c r="R15" s="49" t="n">
        <v>114.1</v>
      </c>
      <c r="S15" s="49" t="n">
        <v>114.09</v>
      </c>
      <c r="T15" s="57" t="n">
        <v>114.12</v>
      </c>
      <c r="U15" s="59"/>
      <c r="V15" s="59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</row>
    <row r="16" ht="57.75" customHeight="true">
      <c r="A16" s="7" t="s">
        <v>12</v>
      </c>
      <c r="B16" s="18" t="s">
        <v>23</v>
      </c>
      <c r="C16" s="23" t="n">
        <v>112</v>
      </c>
      <c r="D16" s="29" t="n">
        <f>2887350/1000</f>
        <v>2887.35</v>
      </c>
      <c r="E16" s="33" t="n">
        <v>70</v>
      </c>
      <c r="F16" s="33" t="n">
        <v>8</v>
      </c>
      <c r="G16" s="37" t="n">
        <f>E16*F16</f>
        <v>560</v>
      </c>
      <c r="H16" s="33" t="n">
        <v>70</v>
      </c>
      <c r="I16" s="33" t="n">
        <v>8</v>
      </c>
      <c r="J16" s="37" t="n">
        <f>H16*I16</f>
        <v>560</v>
      </c>
      <c r="K16" s="37" t="n">
        <v>0</v>
      </c>
      <c r="L16" s="33" t="n">
        <v>0</v>
      </c>
      <c r="M16" s="37" t="n">
        <v>0</v>
      </c>
      <c r="N16" s="42" t="n">
        <v>0</v>
      </c>
      <c r="O16" s="45" t="n">
        <v>0</v>
      </c>
      <c r="P16" s="42" t="n">
        <v>0</v>
      </c>
      <c r="Q16" s="49" t="n">
        <v>114.06</v>
      </c>
      <c r="R16" s="49" t="n">
        <v>114.1</v>
      </c>
      <c r="S16" s="49" t="n">
        <v>114.1</v>
      </c>
      <c r="T16" s="56" t="n">
        <v>114.11</v>
      </c>
      <c r="U16" s="59"/>
      <c r="V16" s="59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</row>
    <row r="17" ht="57.75" customHeight="true">
      <c r="A17" s="7" t="s">
        <v>13</v>
      </c>
      <c r="B17" s="18" t="s">
        <v>21</v>
      </c>
      <c r="C17" s="23" t="s">
        <v>29</v>
      </c>
      <c r="D17" s="29" t="n">
        <f>9168257/1000</f>
        <v>9168.257</v>
      </c>
      <c r="E17" s="33" t="n">
        <v>230</v>
      </c>
      <c r="F17" s="33" t="n">
        <v>10</v>
      </c>
      <c r="G17" s="37" t="n">
        <f>E17*F17</f>
        <v>2300</v>
      </c>
      <c r="H17" s="37" t="n">
        <v>195.4</v>
      </c>
      <c r="I17" s="33" t="n">
        <v>10</v>
      </c>
      <c r="J17" s="37" t="n">
        <f>H17*I17</f>
        <v>1954</v>
      </c>
      <c r="K17" s="37" t="n">
        <v>195.4</v>
      </c>
      <c r="L17" s="33" t="n">
        <v>1.8</v>
      </c>
      <c r="M17" s="37" t="n">
        <f>K17*L17</f>
        <v>351.72</v>
      </c>
      <c r="N17" s="42" t="n">
        <v>0</v>
      </c>
      <c r="O17" s="45" t="n">
        <v>0</v>
      </c>
      <c r="P17" s="42" t="n">
        <v>0</v>
      </c>
      <c r="Q17" s="49" t="n">
        <v>113.12</v>
      </c>
      <c r="R17" s="49" t="n">
        <v>114.07</v>
      </c>
      <c r="S17" s="49" t="n">
        <v>114.07</v>
      </c>
      <c r="T17" s="56" t="n">
        <v>114.1</v>
      </c>
      <c r="U17" s="59"/>
      <c r="V17" s="59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</row>
    <row r="18" ht="57.75" customHeight="true">
      <c r="A18" s="7" t="s">
        <v>14</v>
      </c>
      <c r="B18" s="18" t="s">
        <v>21</v>
      </c>
      <c r="C18" s="23" t="n">
        <v>113</v>
      </c>
      <c r="D18" s="29" t="n">
        <f>9088549/1000</f>
        <v>9088.549</v>
      </c>
      <c r="E18" s="33" t="n">
        <v>160</v>
      </c>
      <c r="F18" s="33" t="n">
        <v>10</v>
      </c>
      <c r="G18" s="37" t="n">
        <f>E18*F18</f>
        <v>1600</v>
      </c>
      <c r="H18" s="37" t="n">
        <v>162.15</v>
      </c>
      <c r="I18" s="33" t="n">
        <v>10</v>
      </c>
      <c r="J18" s="37" t="n">
        <f>H18*I18</f>
        <v>1621.5</v>
      </c>
      <c r="K18" s="37" t="n">
        <v>324.3</v>
      </c>
      <c r="L18" s="33" t="n">
        <v>1.45</v>
      </c>
      <c r="M18" s="37" t="n">
        <v>470.24</v>
      </c>
      <c r="N18" s="42" t="n">
        <v>0</v>
      </c>
      <c r="O18" s="45" t="n">
        <v>0</v>
      </c>
      <c r="P18" s="42" t="n">
        <v>0</v>
      </c>
      <c r="Q18" s="49" t="n">
        <v>114.02</v>
      </c>
      <c r="R18" s="49" t="n">
        <v>114.11</v>
      </c>
      <c r="S18" s="49" t="n">
        <v>114.1</v>
      </c>
      <c r="T18" s="56" t="n">
        <v>114.12</v>
      </c>
      <c r="U18" s="59"/>
      <c r="V18" s="59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</row>
    <row r="19" ht="57.75" customHeight="true">
      <c r="A19" s="7" t="s">
        <v>15</v>
      </c>
      <c r="B19" s="18" t="s">
        <v>24</v>
      </c>
      <c r="C19" s="23" t="n">
        <v>112</v>
      </c>
      <c r="D19" s="29" t="n">
        <f>10244064/1000</f>
        <v>10244.064</v>
      </c>
      <c r="E19" s="33" t="n">
        <v>165</v>
      </c>
      <c r="F19" s="33" t="n">
        <v>10</v>
      </c>
      <c r="G19" s="37" t="n">
        <f>E19*F19</f>
        <v>1650</v>
      </c>
      <c r="H19" s="37" t="n">
        <v>148.51</v>
      </c>
      <c r="I19" s="33" t="n">
        <v>10</v>
      </c>
      <c r="J19" s="37" t="n">
        <f>H19*I19</f>
        <v>1485.1</v>
      </c>
      <c r="K19" s="37" t="n">
        <v>297.02</v>
      </c>
      <c r="L19" s="33" t="n">
        <v>1.4</v>
      </c>
      <c r="M19" s="37" t="n">
        <f>K19*L19</f>
        <v>415.828</v>
      </c>
      <c r="N19" s="42" t="n">
        <v>0</v>
      </c>
      <c r="O19" s="45" t="n">
        <v>0</v>
      </c>
      <c r="P19" s="42" t="n">
        <v>0</v>
      </c>
      <c r="Q19" s="49" t="n">
        <v>113.09</v>
      </c>
      <c r="R19" s="49" t="n">
        <v>114.05</v>
      </c>
      <c r="S19" s="49" t="n">
        <v>114.05</v>
      </c>
      <c r="T19" s="56" t="n">
        <v>114.07</v>
      </c>
      <c r="U19" s="59"/>
      <c r="V19" s="59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</row>
    <row r="20" ht="16.5" customHeight="true">
      <c r="A20" s="8"/>
      <c r="B20" s="8"/>
      <c r="C20" s="8"/>
      <c r="D20" s="8"/>
      <c r="E20" s="8"/>
      <c r="F20" s="8"/>
      <c r="G20" s="8"/>
      <c r="H20" s="8"/>
      <c r="I20" s="39"/>
      <c r="J20" s="40"/>
      <c r="K20" s="8"/>
      <c r="L20" s="39"/>
      <c r="M20" s="40"/>
      <c r="N20" s="8"/>
      <c r="O20" s="39"/>
      <c r="P20" s="40"/>
      <c r="Q20" s="40"/>
      <c r="R20" s="40"/>
      <c r="S20" s="40"/>
      <c r="T20" s="40" t="s">
        <v>57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9" t="s">
        <v>16</v>
      </c>
      <c r="B21" s="19" t="s">
        <v>25</v>
      </c>
      <c r="C21" s="20"/>
      <c r="D21" s="11"/>
      <c r="E21" s="10" t="s">
        <v>35</v>
      </c>
      <c r="F21" s="10"/>
      <c r="G21" s="11"/>
      <c r="H21" s="11"/>
      <c r="I21" s="11"/>
      <c r="J21" s="41" t="s">
        <v>43</v>
      </c>
      <c r="K21" s="11"/>
      <c r="L21" s="11"/>
      <c r="M21" s="41" t="s">
        <v>43</v>
      </c>
      <c r="N21" s="11"/>
      <c r="O21" s="11"/>
      <c r="P21" s="41" t="s">
        <v>43</v>
      </c>
      <c r="Q21" s="9"/>
      <c r="R21" s="52"/>
      <c r="S21" s="52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0"/>
      <c r="B22" s="11"/>
      <c r="C22" s="11"/>
      <c r="D22" s="11"/>
      <c r="E22" s="10" t="s">
        <v>36</v>
      </c>
      <c r="F22" s="1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36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9" t="s">
        <v>17</v>
      </c>
      <c r="B24" s="20"/>
      <c r="C24" s="20"/>
      <c r="D24" s="11"/>
      <c r="E24" s="11"/>
      <c r="F24" s="36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7.25" customHeight="true">
      <c r="A25" s="9" t="s">
        <v>18</v>
      </c>
      <c r="B25" s="20"/>
      <c r="C25" s="20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7.25" customHeight="true">
      <c r="A26" s="12"/>
      <c r="B26" s="20"/>
      <c r="C26" s="20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7.25" customHeight="true">
      <c r="A27" s="9"/>
      <c r="B27" s="11"/>
      <c r="C27" s="11"/>
      <c r="D27" s="11"/>
      <c r="E27" s="11"/>
      <c r="F27" s="11"/>
      <c r="G27" s="9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Q6:Q7"/>
    <mergeCell ref="R6:R7"/>
    <mergeCell ref="T6:T7"/>
    <mergeCell ref="F2:J2"/>
    <mergeCell ref="K5:M5"/>
    <mergeCell ref="R1:T1"/>
    <mergeCell ref="R2:T2"/>
    <mergeCell ref="P1:Q1"/>
    <mergeCell ref="P2:Q2"/>
    <mergeCell ref="E5:G5"/>
    <mergeCell ref="H5:J5"/>
    <mergeCell ref="Q5:T5"/>
    <mergeCell ref="N5:P5"/>
    <mergeCell ref="S6:S7"/>
    <mergeCell ref="A3:T3"/>
    <mergeCell ref="A4:P4"/>
    <mergeCell ref="A10:A11"/>
    <mergeCell ref="B10:B11"/>
    <mergeCell ref="C10:C11"/>
    <mergeCell ref="D10:D11"/>
    <mergeCell ref="Q10:Q11"/>
    <mergeCell ref="R10:R11"/>
    <mergeCell ref="S10:S11"/>
    <mergeCell ref="T10:T11"/>
    <mergeCell ref="C5:C7"/>
    <mergeCell ref="B5:B7"/>
    <mergeCell ref="A5:A7"/>
    <mergeCell ref="D5:D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