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<sst xmlns="http://schemas.openxmlformats.org/spreadsheetml/2006/main" count="50">
  <si>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</si>
  <si>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</si>
  <si>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 xml:space="preserve">臺中市新建工程處所管道路新建工程 </t>
  </si>
  <si>
    <t>中華民國  115  年  1  月至  6  月</t>
  </si>
  <si>
    <t>工程名稱</t>
  </si>
  <si>
    <t xml:space="preserve"> 總計</t>
  </si>
  <si>
    <t>南屯區惠德街81巷打通至惠德街工程</t>
  </si>
  <si>
    <t>北屯區碧柳一巷便道開闢工程</t>
  </si>
  <si>
    <t>龍井區沙田路四段670巷打通至竹師路二段111巷開闢工程</t>
  </si>
  <si>
    <t>梧棲區10-26-1號(忠孝街165巷)計畫道路新闢工程</t>
  </si>
  <si>
    <t>梧棲區10-23-3號(大德路51巷以南)計畫道路開闢工程</t>
  </si>
  <si>
    <t>沙鹿區10-31-4號(星美東街至星美路)計畫道路開闢工程</t>
  </si>
  <si>
    <t>大甲東一街銜接黎明路打通連接至長安路安和巷工程</t>
  </si>
  <si>
    <t>潭子區圓通南路至復興路一段道路打通工程</t>
  </si>
  <si>
    <t>填表</t>
  </si>
  <si>
    <t>資料來源：由本處土木工程科依據道路新建工程統計資料冊編製。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</si>
  <si>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</si>
  <si>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</si>
  <si>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(施作路段起訖點
或施工內容)</t>
  </si>
  <si>
    <t>道路新闢</t>
  </si>
  <si>
    <t>便道開闢</t>
  </si>
  <si>
    <t>審核</t>
  </si>
  <si>
    <t>預算
年度</t>
  </si>
  <si>
    <t>112
114</t>
  </si>
  <si>
    <t>112
113</t>
  </si>
  <si>
    <t>工程費</t>
  </si>
  <si>
    <t>(千元)</t>
  </si>
  <si>
    <t>預定目標</t>
  </si>
  <si>
    <t>長度</t>
  </si>
  <si>
    <t>(公尺)</t>
  </si>
  <si>
    <t>業務主管人員</t>
  </si>
  <si>
    <t>主辦統計人員</t>
  </si>
  <si>
    <t>寬度</t>
  </si>
  <si>
    <t>總面積</t>
  </si>
  <si>
    <t>(平方公尺)</t>
  </si>
  <si>
    <t>實際完成</t>
  </si>
  <si>
    <t>機關首長</t>
  </si>
  <si>
    <t>人行道</t>
  </si>
  <si>
    <t>自行車道</t>
  </si>
  <si>
    <t>編製機關</t>
  </si>
  <si>
    <t>表　　號</t>
  </si>
  <si>
    <t>工期</t>
  </si>
  <si>
    <t>開工
年月</t>
  </si>
  <si>
    <t>臺中市新建工程處</t>
  </si>
  <si>
    <t>20535-01-04-2</t>
  </si>
  <si>
    <t>預定
完工
年月</t>
  </si>
  <si>
    <t>實際
完工
年月</t>
  </si>
  <si>
    <t>單位：千元、公尺、平方公尺</t>
  </si>
  <si>
    <t>驗收合格年月</t>
  </si>
  <si>
    <t>中華民國 115  年  7  月  10  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</si>
</sst>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_);[Red]\(#,##0\)" numFmtId="198"/>
    <numFmt formatCode="_(* #,##0.00_);_(* \(#,##0.00\);_(* &quot;-&quot;_);_(@_)" numFmtId="199"/>
    <numFmt formatCode="_(* #,##0.000_);_(* \(#,##0.000\);_(* &quot;-&quot;_);_(@_)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10"/>
      <color rgb="FF000000"/>
      <name val="微軟正黑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/>
    <xf numFmtId="0" fontId="8" borderId="5" xfId="0" applyFont="true" applyBorder="true">
      <alignment horizontal="center" vertical="center"/>
    </xf>
    <xf numFmtId="0" fontId="6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8" borderId="1" xfId="0" applyFont="true" applyBorder="true">
      <alignment horizontal="center" vertical="center" wrapText="true"/>
    </xf>
    <xf numFmtId="0" fontId="8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8" borderId="1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9" fontId="4" borderId="1" xfId="0" applyNumberFormat="true" applyFont="true" applyBorder="true">
      <alignment vertical="center"/>
    </xf>
    <xf numFmtId="199" fontId="8" borderId="1" xfId="0" applyNumberFormat="true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8" borderId="0" xfId="0" applyFont="true">
      <alignment horizontal="right" vertical="center"/>
    </xf>
    <xf numFmtId="199" fontId="8" borderId="1" xfId="0" applyNumberFormat="true" applyFont="true" applyBorder="true">
      <alignment vertical="center"/>
    </xf>
    <xf numFmtId="0" fontId="1" borderId="7" xfId="0" applyFont="true" applyBorder="true">
      <alignment horizontal="center" vertical="center" wrapText="true"/>
    </xf>
    <xf numFmtId="0" fontId="9" borderId="2" xfId="0" applyFont="true" applyBorder="true">
      <alignment horizontal="right" vertical="center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200" fontId="8" borderId="1" xfId="0" applyNumberFormat="true" applyFont="true" applyBorder="true">
      <alignment vertical="center"/>
    </xf>
    <xf numFmtId="0" fontId="3" borderId="9" xfId="0" applyFont="true" applyBorder="true">
      <alignment vertical="center"/>
    </xf>
    <xf numFmtId="0" fontId="9" borderId="10" xfId="0" applyFont="true" applyBorder="true">
      <alignment horizontal="right" vertical="center" wrapText="true"/>
    </xf>
    <xf numFmtId="197" fontId="8" borderId="1" xfId="0" applyNumberFormat="true" applyFont="true" applyBorder="true">
      <alignment horizontal="right" vertical="center"/>
    </xf>
    <xf numFmtId="0" fontId="8" borderId="1" xfId="0" applyFont="true" applyBorder="true">
      <alignment horizontal="center" vertical="center"/>
    </xf>
    <xf numFmtId="0" fontId="10" borderId="1" xfId="0" applyFont="true" applyBorder="true">
      <alignment horizontal="center" vertical="center" wrapText="true"/>
    </xf>
    <xf numFmtId="2" fontId="4" borderId="1" xfId="0" applyNumberFormat="true" applyFont="true" applyBorder="true">
      <alignment horizontal="center" vertical="center"/>
    </xf>
    <xf numFmtId="2" fontId="8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1" borderId="1" xfId="0" applyFont="true" applyBorder="true">
      <alignment horizontal="center" vertical="center" wrapText="true"/>
    </xf>
    <xf numFmtId="0" fontId="8" borderId="0" xfId="0" applyFont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" fontId="4" borderId="11" xfId="0" applyNumberFormat="true" applyFont="true" applyBorder="true">
      <alignment horizontal="center" vertical="center"/>
    </xf>
    <xf numFmtId="2" fontId="8" borderId="11" xfId="0" applyNumberFormat="true" applyFont="true" applyBorder="true">
      <alignment horizontal="center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16" sqref="A16:A16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8.2109375" hidden="false" outlineLevel="0"/>
    <col min="3" max="3" bestFit="false" customWidth="true" width="5.3515625" hidden="false" outlineLevel="0"/>
    <col min="4" max="4" bestFit="false" customWidth="true" width="9.4921875" hidden="false" outlineLevel="0"/>
    <col min="5" max="5" bestFit="false" customWidth="true" width="8.921875" hidden="false" outlineLevel="0"/>
    <col min="6" max="6" bestFit="false" customWidth="true" width="6.78125" hidden="false" outlineLevel="0"/>
    <col min="7" max="7" bestFit="false" customWidth="true" width="10.3515625" hidden="false" outlineLevel="0"/>
    <col min="8" max="8" bestFit="false" customWidth="true" width="8.2109375" hidden="false" outlineLevel="0"/>
    <col min="9" max="9" bestFit="false" customWidth="true" width="6.78125" hidden="false" outlineLevel="0"/>
    <col min="10" max="10" bestFit="false" customWidth="true" width="9.2109375" hidden="false" outlineLevel="0"/>
    <col min="11" max="11" bestFit="false" customWidth="true" width="9.4921875" hidden="false" outlineLevel="0"/>
    <col min="12" max="12" bestFit="false" customWidth="true" width="6.78125" hidden="false" outlineLevel="0"/>
    <col min="13" max="13" bestFit="false" customWidth="true" width="9.2109375" hidden="false" outlineLevel="0"/>
    <col min="14" max="15" bestFit="false" customWidth="true" width="6.78125" hidden="false" outlineLevel="0"/>
    <col min="16" max="16" bestFit="false" customWidth="true" width="9.2109375" hidden="false" outlineLevel="0"/>
    <col min="17" max="19" bestFit="false" customWidth="true" width="5.78125" hidden="false" outlineLevel="0"/>
    <col min="20" max="20" bestFit="false" customWidth="true" width="8.78125" hidden="false" outlineLevel="0"/>
    <col min="21" max="50" bestFit="false" customWidth="true" width="9.2109375" hidden="false" outlineLevel="0"/>
  </cols>
  <sheetData>
    <row r="1" ht="25.5" customHeight="true">
      <c r="A1" s="1" t="s">
        <v>0</v>
      </c>
      <c r="B1" s="14"/>
      <c r="C1" s="2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41"/>
      <c r="P1" s="1" t="s">
        <v>39</v>
      </c>
      <c r="Q1" s="44"/>
      <c r="R1" s="1" t="s">
        <v>43</v>
      </c>
      <c r="S1" s="44"/>
      <c r="T1" s="26"/>
      <c r="U1" s="55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5.5" customHeight="true">
      <c r="A2" s="1" t="s">
        <v>1</v>
      </c>
      <c r="B2" s="15" t="s">
        <v>17</v>
      </c>
      <c r="C2" s="23"/>
      <c r="D2" s="25"/>
      <c r="E2" s="23"/>
      <c r="F2" s="33"/>
      <c r="G2" s="33"/>
      <c r="H2" s="33"/>
      <c r="I2" s="33"/>
      <c r="J2" s="33"/>
      <c r="K2" s="33"/>
      <c r="L2" s="33"/>
      <c r="M2" s="33"/>
      <c r="N2" s="33"/>
      <c r="O2" s="42"/>
      <c r="P2" s="1" t="s">
        <v>40</v>
      </c>
      <c r="Q2" s="44"/>
      <c r="R2" s="48" t="s">
        <v>44</v>
      </c>
      <c r="S2" s="48"/>
      <c r="T2" s="48"/>
      <c r="U2" s="55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25"/>
      <c r="R4" s="25"/>
      <c r="S4" s="25"/>
      <c r="T4" s="51" t="s">
        <v>47</v>
      </c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4</v>
      </c>
      <c r="B5" s="16" t="s">
        <v>18</v>
      </c>
      <c r="C5" s="16" t="s">
        <v>22</v>
      </c>
      <c r="D5" s="1" t="s">
        <v>25</v>
      </c>
      <c r="E5" s="1" t="s">
        <v>27</v>
      </c>
      <c r="F5" s="26"/>
      <c r="G5" s="26"/>
      <c r="H5" s="1" t="s">
        <v>35</v>
      </c>
      <c r="I5" s="26"/>
      <c r="J5" s="26"/>
      <c r="K5" s="1" t="s">
        <v>37</v>
      </c>
      <c r="L5" s="26"/>
      <c r="M5" s="26"/>
      <c r="N5" s="1" t="s">
        <v>38</v>
      </c>
      <c r="O5" s="26"/>
      <c r="P5" s="26"/>
      <c r="Q5" s="16" t="s">
        <v>41</v>
      </c>
      <c r="R5" s="49"/>
      <c r="S5" s="49"/>
      <c r="T5" s="49"/>
      <c r="U5" s="55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7.75" customHeight="true">
      <c r="A6" s="5"/>
      <c r="B6" s="17"/>
      <c r="C6" s="17"/>
      <c r="D6" s="26"/>
      <c r="E6" s="29" t="s">
        <v>28</v>
      </c>
      <c r="F6" s="29" t="s">
        <v>32</v>
      </c>
      <c r="G6" s="29" t="s">
        <v>33</v>
      </c>
      <c r="H6" s="36" t="s">
        <v>28</v>
      </c>
      <c r="I6" s="29" t="s">
        <v>32</v>
      </c>
      <c r="J6" s="29" t="s">
        <v>33</v>
      </c>
      <c r="K6" s="36" t="s">
        <v>28</v>
      </c>
      <c r="L6" s="29" t="s">
        <v>32</v>
      </c>
      <c r="M6" s="29" t="s">
        <v>33</v>
      </c>
      <c r="N6" s="36" t="s">
        <v>28</v>
      </c>
      <c r="O6" s="29" t="s">
        <v>32</v>
      </c>
      <c r="P6" s="29" t="s">
        <v>33</v>
      </c>
      <c r="Q6" s="16" t="s">
        <v>42</v>
      </c>
      <c r="R6" s="16" t="s">
        <v>45</v>
      </c>
      <c r="S6" s="16" t="s">
        <v>46</v>
      </c>
      <c r="T6" s="52" t="s">
        <v>48</v>
      </c>
      <c r="U6" s="50"/>
      <c r="V6" s="11"/>
      <c r="W6" s="50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5" customHeight="true">
      <c r="A7" s="5"/>
      <c r="B7" s="17"/>
      <c r="C7" s="17"/>
      <c r="D7" s="1" t="s">
        <v>26</v>
      </c>
      <c r="E7" s="30" t="s">
        <v>29</v>
      </c>
      <c r="F7" s="30" t="s">
        <v>29</v>
      </c>
      <c r="G7" s="30" t="s">
        <v>34</v>
      </c>
      <c r="H7" s="30" t="s">
        <v>29</v>
      </c>
      <c r="I7" s="30" t="s">
        <v>29</v>
      </c>
      <c r="J7" s="30" t="s">
        <v>34</v>
      </c>
      <c r="K7" s="30" t="s">
        <v>29</v>
      </c>
      <c r="L7" s="30" t="s">
        <v>29</v>
      </c>
      <c r="M7" s="30" t="s">
        <v>34</v>
      </c>
      <c r="N7" s="30" t="s">
        <v>29</v>
      </c>
      <c r="O7" s="30" t="s">
        <v>29</v>
      </c>
      <c r="P7" s="30" t="s">
        <v>34</v>
      </c>
      <c r="Q7" s="45"/>
      <c r="R7" s="45"/>
      <c r="S7" s="16"/>
      <c r="T7" s="52"/>
      <c r="U7" s="50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75" customHeight="true">
      <c r="A8" s="6" t="s">
        <v>5</v>
      </c>
      <c r="B8" s="18"/>
      <c r="C8" s="18"/>
      <c r="D8" s="27" t="n">
        <v>81549</v>
      </c>
      <c r="E8" s="31" t="n">
        <f>SUM(E9:E16)</f>
        <v>1286</v>
      </c>
      <c r="F8" s="31"/>
      <c r="G8" s="31" t="n">
        <f>SUM(G9:G16)</f>
        <v>11969</v>
      </c>
      <c r="H8" s="31" t="n">
        <f>SUM(H9:H16)</f>
        <v>1477.68</v>
      </c>
      <c r="I8" s="31"/>
      <c r="J8" s="31" t="n">
        <f>SUM(J9:J16)</f>
        <v>13595.604</v>
      </c>
      <c r="K8" s="31" t="n">
        <f>SUM(K9:K16)</f>
        <v>1034.96</v>
      </c>
      <c r="L8" s="31"/>
      <c r="M8" s="31" t="n">
        <f>SUM(M9:M16)</f>
        <v>1855.706</v>
      </c>
      <c r="N8" s="31" t="n">
        <v>0</v>
      </c>
      <c r="O8" s="31" t="n">
        <v>0</v>
      </c>
      <c r="P8" s="31" t="n">
        <v>0</v>
      </c>
      <c r="Q8" s="46"/>
      <c r="R8" s="46"/>
      <c r="S8" s="46"/>
      <c r="T8" s="5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42" customHeight="true">
      <c r="A9" s="7" t="s">
        <v>6</v>
      </c>
      <c r="B9" s="19" t="s">
        <v>19</v>
      </c>
      <c r="C9" s="24" t="n">
        <v>113</v>
      </c>
      <c r="D9" s="28" t="n">
        <f>5007500/1000</f>
        <v>5007.5</v>
      </c>
      <c r="E9" s="32" t="n">
        <v>100</v>
      </c>
      <c r="F9" s="32" t="n">
        <v>8</v>
      </c>
      <c r="G9" s="35" t="n">
        <f>E9*F9</f>
        <v>800</v>
      </c>
      <c r="H9" s="35" t="n">
        <v>117</v>
      </c>
      <c r="I9" s="32" t="n">
        <v>8</v>
      </c>
      <c r="J9" s="35" t="n">
        <f>H9*I9</f>
        <v>936</v>
      </c>
      <c r="K9" s="35" t="n">
        <v>0</v>
      </c>
      <c r="L9" s="32" t="n">
        <v>0</v>
      </c>
      <c r="M9" s="35" t="n">
        <v>0</v>
      </c>
      <c r="N9" s="40" t="n">
        <v>0</v>
      </c>
      <c r="O9" s="43" t="n">
        <v>0</v>
      </c>
      <c r="P9" s="40" t="n">
        <v>0</v>
      </c>
      <c r="Q9" s="47" t="n">
        <v>114.06</v>
      </c>
      <c r="R9" s="47" t="n">
        <v>115.04</v>
      </c>
      <c r="S9" s="47" t="n">
        <v>115.04</v>
      </c>
      <c r="T9" s="54" t="n">
        <v>115.06</v>
      </c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42" customHeight="true">
      <c r="A10" s="7" t="s">
        <v>7</v>
      </c>
      <c r="B10" s="19" t="s">
        <v>20</v>
      </c>
      <c r="C10" s="24" t="n">
        <v>113</v>
      </c>
      <c r="D10" s="28" t="n">
        <f>5088939/1000</f>
        <v>5088.939</v>
      </c>
      <c r="E10" s="32" t="n">
        <v>35</v>
      </c>
      <c r="F10" s="32" t="n">
        <v>8.6</v>
      </c>
      <c r="G10" s="35" t="n">
        <f>E10*F10</f>
        <v>301</v>
      </c>
      <c r="H10" s="32" t="n">
        <v>34.52</v>
      </c>
      <c r="I10" s="32" t="n">
        <v>8.2</v>
      </c>
      <c r="J10" s="35" t="n">
        <f>H10*I10</f>
        <v>283.064</v>
      </c>
      <c r="K10" s="35" t="n">
        <v>34.52</v>
      </c>
      <c r="L10" s="32" t="n">
        <v>1.8</v>
      </c>
      <c r="M10" s="35" t="n">
        <f>K10*L10</f>
        <v>62.136</v>
      </c>
      <c r="N10" s="40" t="n">
        <v>0</v>
      </c>
      <c r="O10" s="43" t="n">
        <v>0</v>
      </c>
      <c r="P10" s="40" t="n">
        <v>0</v>
      </c>
      <c r="Q10" s="47" t="n">
        <v>114.08</v>
      </c>
      <c r="R10" s="47" t="n">
        <v>114.12</v>
      </c>
      <c r="S10" s="47" t="n">
        <v>114.12</v>
      </c>
      <c r="T10" s="54" t="n">
        <v>115.03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42" customHeight="true">
      <c r="A11" s="7" t="s">
        <v>8</v>
      </c>
      <c r="B11" s="19" t="s">
        <v>19</v>
      </c>
      <c r="C11" s="24" t="s">
        <v>23</v>
      </c>
      <c r="D11" s="28" t="n">
        <v>13068</v>
      </c>
      <c r="E11" s="32" t="n">
        <v>165</v>
      </c>
      <c r="F11" s="32" t="n">
        <v>8</v>
      </c>
      <c r="G11" s="35" t="n">
        <f>E11*F11</f>
        <v>1320</v>
      </c>
      <c r="H11" s="35" t="n">
        <v>271.92</v>
      </c>
      <c r="I11" s="32" t="n">
        <v>8</v>
      </c>
      <c r="J11" s="35" t="n">
        <f>H11*I11</f>
        <v>2175.36</v>
      </c>
      <c r="K11" s="35" t="n">
        <v>0</v>
      </c>
      <c r="L11" s="32" t="n">
        <v>0</v>
      </c>
      <c r="M11" s="35" t="n">
        <v>0</v>
      </c>
      <c r="N11" s="40" t="n">
        <v>0</v>
      </c>
      <c r="O11" s="43" t="n">
        <v>0</v>
      </c>
      <c r="P11" s="40" t="n">
        <v>0</v>
      </c>
      <c r="Q11" s="47" t="n">
        <v>114.02</v>
      </c>
      <c r="R11" s="47" t="n">
        <v>115.05</v>
      </c>
      <c r="S11" s="47" t="n">
        <v>115.04</v>
      </c>
      <c r="T11" s="54" t="n">
        <v>115.05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42" customHeight="true">
      <c r="A12" s="7" t="s">
        <v>9</v>
      </c>
      <c r="B12" s="19" t="s">
        <v>19</v>
      </c>
      <c r="C12" s="24" t="n">
        <v>113</v>
      </c>
      <c r="D12" s="28" t="n">
        <f>8705223/1000</f>
        <v>8705.223</v>
      </c>
      <c r="E12" s="32" t="n">
        <v>180</v>
      </c>
      <c r="F12" s="32" t="n">
        <v>10</v>
      </c>
      <c r="G12" s="35" t="n">
        <f>E12*F12</f>
        <v>1800</v>
      </c>
      <c r="H12" s="35" t="n">
        <v>195</v>
      </c>
      <c r="I12" s="32" t="n">
        <v>10</v>
      </c>
      <c r="J12" s="35" t="n">
        <f>H12*I12</f>
        <v>1950</v>
      </c>
      <c r="K12" s="35" t="n">
        <v>195</v>
      </c>
      <c r="L12" s="32" t="n">
        <v>1.8</v>
      </c>
      <c r="M12" s="35" t="n">
        <f>K12*L12</f>
        <v>351</v>
      </c>
      <c r="N12" s="40" t="n">
        <v>0</v>
      </c>
      <c r="O12" s="43" t="n">
        <v>0</v>
      </c>
      <c r="P12" s="40" t="n">
        <v>0</v>
      </c>
      <c r="Q12" s="47" t="n">
        <v>114.06</v>
      </c>
      <c r="R12" s="47" t="n">
        <v>115.01</v>
      </c>
      <c r="S12" s="47" t="n">
        <v>114.12</v>
      </c>
      <c r="T12" s="54" t="n">
        <v>115.01</v>
      </c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42" customHeight="true">
      <c r="A13" s="7" t="s">
        <v>10</v>
      </c>
      <c r="B13" s="19" t="s">
        <v>19</v>
      </c>
      <c r="C13" s="24" t="n">
        <v>113</v>
      </c>
      <c r="D13" s="28" t="n">
        <f>12377289/1000</f>
        <v>12377.289</v>
      </c>
      <c r="E13" s="32" t="n">
        <v>220</v>
      </c>
      <c r="F13" s="32" t="n">
        <v>10</v>
      </c>
      <c r="G13" s="35" t="n">
        <f>E13*F13</f>
        <v>2200</v>
      </c>
      <c r="H13" s="35" t="n">
        <v>230.54</v>
      </c>
      <c r="I13" s="32" t="n">
        <v>10</v>
      </c>
      <c r="J13" s="35" t="n">
        <f>H13*I13</f>
        <v>2305.4</v>
      </c>
      <c r="K13" s="35" t="n">
        <v>230.54</v>
      </c>
      <c r="L13" s="32" t="n">
        <v>2.1</v>
      </c>
      <c r="M13" s="35" t="n">
        <f>K13*L13</f>
        <v>484.134</v>
      </c>
      <c r="N13" s="40" t="n">
        <v>0</v>
      </c>
      <c r="O13" s="43" t="n">
        <v>0</v>
      </c>
      <c r="P13" s="40" t="n">
        <v>0</v>
      </c>
      <c r="Q13" s="47" t="n">
        <v>114.01</v>
      </c>
      <c r="R13" s="47" t="n">
        <v>114.12</v>
      </c>
      <c r="S13" s="47" t="n">
        <v>114.11</v>
      </c>
      <c r="T13" s="54" t="n">
        <v>115.01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42" customHeight="true">
      <c r="A14" s="7" t="s">
        <v>11</v>
      </c>
      <c r="B14" s="19" t="s">
        <v>19</v>
      </c>
      <c r="C14" s="24" t="n">
        <v>112</v>
      </c>
      <c r="D14" s="28" t="n">
        <f>8900138/1000</f>
        <v>8900.138</v>
      </c>
      <c r="E14" s="32" t="n">
        <v>110</v>
      </c>
      <c r="F14" s="32" t="n">
        <v>10</v>
      </c>
      <c r="G14" s="35" t="n">
        <f>E14*F14</f>
        <v>1100</v>
      </c>
      <c r="H14" s="35" t="n">
        <v>116.81</v>
      </c>
      <c r="I14" s="32" t="n">
        <v>10</v>
      </c>
      <c r="J14" s="35" t="n">
        <f>H14*I14</f>
        <v>1168.1</v>
      </c>
      <c r="K14" s="35" t="n">
        <v>233.62</v>
      </c>
      <c r="L14" s="32" t="n">
        <v>1.4</v>
      </c>
      <c r="M14" s="35" t="n">
        <f>K14*L14</f>
        <v>327.068</v>
      </c>
      <c r="N14" s="40" t="n">
        <v>0</v>
      </c>
      <c r="O14" s="43" t="n">
        <v>0</v>
      </c>
      <c r="P14" s="40" t="n">
        <v>0</v>
      </c>
      <c r="Q14" s="47" t="n">
        <v>113.01</v>
      </c>
      <c r="R14" s="47" t="n">
        <v>115.02</v>
      </c>
      <c r="S14" s="47" t="n">
        <v>115.02</v>
      </c>
      <c r="T14" s="54" t="n">
        <v>115.03</v>
      </c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2" customHeight="true">
      <c r="A15" s="7" t="s">
        <v>12</v>
      </c>
      <c r="B15" s="19" t="s">
        <v>19</v>
      </c>
      <c r="C15" s="24" t="n">
        <v>112</v>
      </c>
      <c r="D15" s="28" t="n">
        <f>22336605/1000</f>
        <v>22336.605</v>
      </c>
      <c r="E15" s="32" t="n">
        <v>320</v>
      </c>
      <c r="F15" s="32" t="n">
        <v>10</v>
      </c>
      <c r="G15" s="35" t="n">
        <f>E15*F15</f>
        <v>3200</v>
      </c>
      <c r="H15" s="32" t="n">
        <v>341.28</v>
      </c>
      <c r="I15" s="32" t="n">
        <v>10</v>
      </c>
      <c r="J15" s="35" t="n">
        <f>H15*I15</f>
        <v>3412.8</v>
      </c>
      <c r="K15" s="35" t="n">
        <v>341.28</v>
      </c>
      <c r="L15" s="32" t="n">
        <v>1.85</v>
      </c>
      <c r="M15" s="35" t="n">
        <f>K15*L15</f>
        <v>631.368</v>
      </c>
      <c r="N15" s="40" t="n">
        <v>0</v>
      </c>
      <c r="O15" s="43" t="n">
        <v>0</v>
      </c>
      <c r="P15" s="40" t="n">
        <v>0</v>
      </c>
      <c r="Q15" s="47" t="n">
        <v>114.02</v>
      </c>
      <c r="R15" s="47" t="n">
        <v>115.01</v>
      </c>
      <c r="S15" s="47" t="n">
        <v>115.01</v>
      </c>
      <c r="T15" s="54" t="n">
        <v>115.03</v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42" customHeight="true">
      <c r="A16" s="7" t="s">
        <v>13</v>
      </c>
      <c r="B16" s="19" t="s">
        <v>19</v>
      </c>
      <c r="C16" s="24" t="s">
        <v>24</v>
      </c>
      <c r="D16" s="28" t="n">
        <f>6064535/1000</f>
        <v>6064.535</v>
      </c>
      <c r="E16" s="32" t="n">
        <v>156</v>
      </c>
      <c r="F16" s="32" t="n">
        <v>8</v>
      </c>
      <c r="G16" s="35" t="n">
        <f>E16*F16</f>
        <v>1248</v>
      </c>
      <c r="H16" s="35" t="n">
        <v>170.61</v>
      </c>
      <c r="I16" s="32" t="n">
        <v>8</v>
      </c>
      <c r="J16" s="35" t="n">
        <f>H16*I16</f>
        <v>1364.88</v>
      </c>
      <c r="K16" s="35" t="n">
        <v>0</v>
      </c>
      <c r="L16" s="32" t="n">
        <v>0</v>
      </c>
      <c r="M16" s="35" t="n">
        <v>0</v>
      </c>
      <c r="N16" s="40" t="n">
        <v>0</v>
      </c>
      <c r="O16" s="43" t="n">
        <v>0</v>
      </c>
      <c r="P16" s="40" t="n">
        <v>0</v>
      </c>
      <c r="Q16" s="47" t="n">
        <v>114.03</v>
      </c>
      <c r="R16" s="47" t="n">
        <v>115.01</v>
      </c>
      <c r="S16" s="47" t="n">
        <v>114.12</v>
      </c>
      <c r="T16" s="54" t="n">
        <v>115.01</v>
      </c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37"/>
      <c r="J17" s="38"/>
      <c r="K17" s="8"/>
      <c r="L17" s="37"/>
      <c r="M17" s="38"/>
      <c r="N17" s="8"/>
      <c r="O17" s="37"/>
      <c r="P17" s="38"/>
      <c r="Q17" s="38"/>
      <c r="R17" s="38"/>
      <c r="S17" s="38"/>
      <c r="T17" s="38" t="s">
        <v>49</v>
      </c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9" t="s">
        <v>14</v>
      </c>
      <c r="B18" s="20" t="s">
        <v>21</v>
      </c>
      <c r="C18" s="21"/>
      <c r="D18" s="11"/>
      <c r="E18" s="10" t="s">
        <v>30</v>
      </c>
      <c r="F18" s="10"/>
      <c r="G18" s="11"/>
      <c r="H18" s="11"/>
      <c r="I18" s="11"/>
      <c r="J18" s="39" t="s">
        <v>36</v>
      </c>
      <c r="K18" s="11"/>
      <c r="L18" s="11"/>
      <c r="M18" s="39" t="s">
        <v>36</v>
      </c>
      <c r="N18" s="11"/>
      <c r="O18" s="11"/>
      <c r="P18" s="39" t="s">
        <v>36</v>
      </c>
      <c r="Q18" s="9"/>
      <c r="R18" s="50"/>
      <c r="S18" s="50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0"/>
      <c r="B19" s="11"/>
      <c r="C19" s="11"/>
      <c r="D19" s="11"/>
      <c r="E19" s="10" t="s">
        <v>31</v>
      </c>
      <c r="F19" s="10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34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9" t="s">
        <v>15</v>
      </c>
      <c r="B21" s="21"/>
      <c r="C21" s="21"/>
      <c r="D21" s="11"/>
      <c r="E21" s="11"/>
      <c r="F21" s="34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7.25" customHeight="true">
      <c r="A22" s="9" t="s">
        <v>16</v>
      </c>
      <c r="B22" s="21"/>
      <c r="C22" s="2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7.25" customHeight="true">
      <c r="A23" s="12"/>
      <c r="B23" s="21"/>
      <c r="C23" s="2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7.25" customHeight="true">
      <c r="A24" s="9"/>
      <c r="B24" s="11"/>
      <c r="C24" s="11"/>
      <c r="D24" s="11"/>
      <c r="E24" s="11"/>
      <c r="F24" s="11"/>
      <c r="G24" s="9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N5:P5"/>
    <mergeCell ref="S6:S7"/>
    <mergeCell ref="A3:T3"/>
    <mergeCell ref="A4:P4"/>
    <mergeCell ref="C5:C7"/>
    <mergeCell ref="B5:B7"/>
    <mergeCell ref="A5:A7"/>
    <mergeCell ref="R1:T1"/>
    <mergeCell ref="R2:T2"/>
    <mergeCell ref="P1:Q1"/>
    <mergeCell ref="P2:Q2"/>
    <mergeCell ref="E5:G5"/>
    <mergeCell ref="H5:J5"/>
    <mergeCell ref="D5:D6"/>
    <mergeCell ref="Q5:T5"/>
    <mergeCell ref="Q6:Q7"/>
    <mergeCell ref="R6:R7"/>
    <mergeCell ref="T6:T7"/>
    <mergeCell ref="F2:J2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