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<sst xmlns="http://schemas.openxmlformats.org/spreadsheetml/2006/main" count="75">
  <si>
    <t>公開類</t>
  </si>
  <si>
    <t>月報</t>
  </si>
  <si>
    <t>臺中市新社區公所一般公文統計表</t>
  </si>
  <si>
    <t>中華民國115年7月</t>
  </si>
  <si>
    <t>項目</t>
  </si>
  <si>
    <t>數量</t>
  </si>
  <si>
    <t>科室</t>
  </si>
  <si>
    <t>合計</t>
  </si>
  <si>
    <t>民政課</t>
  </si>
  <si>
    <t>社會課</t>
  </si>
  <si>
    <t>農業及建設課</t>
  </si>
  <si>
    <t>人文課</t>
  </si>
  <si>
    <t>秘書室</t>
  </si>
  <si>
    <t>人事室</t>
  </si>
  <si>
    <t>政風室</t>
  </si>
  <si>
    <t>會計室</t>
  </si>
  <si>
    <t xml:space="preserve"> </t>
  </si>
  <si>
    <t>填表</t>
  </si>
  <si>
    <t>資料來源：</t>
  </si>
  <si>
    <t>填表說明：</t>
  </si>
  <si>
    <t>次月8日前填報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</si>
  <si>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</si>
  <si>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</si>
  <si>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</si>
  <si>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</si>
  <si>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</si>
  <si>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</si>
  <si>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</si>
  <si>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</si>
  <si>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</si>
  <si>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</si>
  <si>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</si>
  <si>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</si>
  <si>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</si>
  <si>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</si>
  <si>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</si>
  <si>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</si>
  <si>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</si>
  <si>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</si>
  <si>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</si>
  <si>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</si>
  <si>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</si>
  <si>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</si>
  <si>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</si>
  <si>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</si>
  <si>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</si>
  <si>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</si>
  <si>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</si>
  <si>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</si>
  <si>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</si>
  <si>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</si>
  <si>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</si>
  <si>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</si>
  <si>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</si>
  <si>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</si>
  <si>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</si>
  <si>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</si>
  <si>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</si>
  <si>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</si>
  <si>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</si>
  <si>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</si>
  <si>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  115   年  8 月 3 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</si>
  <si>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</si>
  <si>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</si>
  <si>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</si>
  <si>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</si>
  <si>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</si>
  <si>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</si>
  <si>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</si>
  <si>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臺中市新社區公所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</si>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</sst>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6">
    <numFmt formatCode="_(* #,##0.00_);_(* \(#,##0.00\);_(* &quot;-&quot;??_);_(@_)" numFmtId="197"/>
    <numFmt formatCode="#,##0_ " numFmtId="198"/>
    <numFmt formatCode="_-* #,##0_-;\-* #,##0_-;_-* &quot;-&quot;_-;_-@_-" numFmtId="199"/>
    <numFmt formatCode="_-* #,##0.00_-;\-* #,##0.00_-;_-* &quot;-&quot;??_-;_-@_-" numFmtId="200"/>
    <numFmt formatCode="0.00_ " numFmtId="201"/>
    <numFmt formatCode="#,##0.00;[Red](#,##0.00)" numFmtId="202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center" vertical="center" wrapText="true"/>
    </xf>
    <xf numFmtId="0" fontId="2" borderId="5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5" borderId="6" xfId="0" applyFont="true" applyBorder="true">
      <alignment horizontal="right" vertical="center" wrapText="true"/>
    </xf>
    <xf numFmtId="0" fontId="2" borderId="7" xfId="0" applyFont="true" applyBorder="true">
      <alignment horizontal="left" vertical="center"/>
    </xf>
    <xf numFmtId="197" fontId="2" borderId="7" xfId="0" applyNumberFormat="true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left" vertical="center"/>
    </xf>
    <xf numFmtId="0" fontId="2" borderId="1" xfId="0" applyFont="true" applyBorder="true">
      <alignment horizontal="center" vertical="center" wrapText="true"/>
    </xf>
    <xf numFmtId="198" fontId="2" borderId="1" xfId="0" applyNumberFormat="true" applyFont="true" applyBorder="true">
      <alignment horizontal="center" vertical="center" wrapText="true"/>
    </xf>
    <xf numFmtId="198" fontId="6" borderId="1" xfId="0" applyNumberFormat="true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198" fontId="7" borderId="1" xfId="0" applyNumberFormat="true" applyFont="true" applyBorder="true">
      <alignment horizontal="righ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8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8" fontId="8" borderId="1" xfId="0" applyNumberFormat="true" applyFont="true" applyBorder="true">
      <alignment horizontal="center" vertical="center" wrapText="true"/>
    </xf>
    <xf numFmtId="198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200" fontId="7" borderId="1" xfId="0" applyNumberFormat="true" applyFont="true" applyBorder="true">
      <alignment horizontal="right" vertical="center"/>
    </xf>
    <xf numFmtId="201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202" fontId="1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1" fontId="2" borderId="2" xfId="0" applyNumberFormat="true" applyFont="true" applyBorder="true">
      <alignment horizontal="right" vertical="center" wrapText="true"/>
    </xf>
    <xf numFmtId="201" fontId="2" borderId="0" xfId="0" applyNumberFormat="true" applyFont="true">
      <alignment horizontal="right" vertical="center" wrapText="true"/>
    </xf>
    <xf numFmtId="201" fontId="1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8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1" borderId="2" xfId="0" applyFont="true" applyBorder="true">
      <alignment vertical="center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8" fontId="2" borderId="10" xfId="0" applyNumberFormat="true" applyFont="true" applyBorder="true">
      <alignment horizontal="center" vertical="center" wrapText="true"/>
    </xf>
    <xf numFmtId="199" fontId="7" borderId="10" xfId="0" applyNumberFormat="true" applyFont="true" applyBorder="true">
      <alignment horizontal="right" vertical="center"/>
    </xf>
    <xf numFmtId="198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B12" sqref="B12:B12"/>
    </sheetView>
  </sheetViews>
  <sheetFormatPr customHeight="false" defaultColWidth="9.28125" defaultRowHeight="15"/>
  <cols>
    <col min="1" max="1" bestFit="false" customWidth="true" width="18.2109375" hidden="false" outlineLevel="0"/>
    <col min="2" max="2" bestFit="false" customWidth="true" width="14.2109375" hidden="false" outlineLevel="0"/>
    <col min="3" max="4" bestFit="false" customWidth="true" width="12.92187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921875" hidden="false" outlineLevel="0"/>
    <col min="8" max="8" bestFit="false" customWidth="true" width="9.92187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6" bestFit="false" customWidth="true" width="12.9218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20.25" customHeight="true">
      <c r="A1" s="1" t="s">
        <v>0</v>
      </c>
      <c r="B1" s="15"/>
      <c r="C1" s="14"/>
      <c r="D1" s="12"/>
      <c r="E1" s="12"/>
      <c r="F1" s="12"/>
      <c r="G1" s="12"/>
      <c r="H1" s="34"/>
      <c r="I1" s="12"/>
      <c r="J1" s="34"/>
      <c r="K1" s="33"/>
      <c r="L1" s="33"/>
      <c r="M1" s="12"/>
      <c r="N1" s="12"/>
      <c r="O1" s="33"/>
      <c r="P1" s="46"/>
      <c r="Q1" s="46"/>
      <c r="R1" s="52"/>
      <c r="S1" s="1" t="s">
        <v>66</v>
      </c>
      <c r="T1" s="54" t="s">
        <v>69</v>
      </c>
      <c r="U1" s="54"/>
      <c r="V1" s="15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9.5" customHeight="true">
      <c r="A2" s="1" t="s">
        <v>1</v>
      </c>
      <c r="B2" s="16" t="s">
        <v>20</v>
      </c>
      <c r="C2" s="24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44"/>
      <c r="P2" s="47"/>
      <c r="Q2" s="47"/>
      <c r="R2" s="53"/>
      <c r="S2" s="1" t="s">
        <v>67</v>
      </c>
      <c r="T2" s="55" t="s">
        <v>70</v>
      </c>
      <c r="U2" s="55"/>
      <c r="V2" s="15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5" customHeight="true">
      <c r="A3" s="2"/>
      <c r="B3" s="2"/>
      <c r="C3" s="2"/>
      <c r="D3" s="2"/>
      <c r="E3" s="2"/>
      <c r="F3" s="2"/>
      <c r="G3" s="29"/>
      <c r="H3" s="2"/>
      <c r="I3" s="29"/>
      <c r="J3" s="2"/>
      <c r="K3" s="29"/>
      <c r="L3" s="2"/>
      <c r="M3" s="2"/>
      <c r="N3" s="2"/>
      <c r="O3" s="29"/>
      <c r="P3" s="2"/>
      <c r="Q3" s="2"/>
      <c r="R3" s="45"/>
      <c r="S3" s="45"/>
      <c r="T3" s="45"/>
      <c r="U3" s="45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33.6" customHeight="true">
      <c r="A6" s="5" t="s">
        <v>4</v>
      </c>
      <c r="B6" s="17" t="s">
        <v>21</v>
      </c>
      <c r="C6" s="17"/>
      <c r="D6" s="17"/>
      <c r="E6" s="17"/>
      <c r="F6" s="17" t="s">
        <v>34</v>
      </c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 t="s">
        <v>63</v>
      </c>
      <c r="S6" s="17"/>
      <c r="T6" s="17"/>
      <c r="U6" s="17"/>
      <c r="V6" s="15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16.5" customHeight="true">
      <c r="A7" s="6" t="s">
        <v>5</v>
      </c>
      <c r="B7" s="18" t="s">
        <v>22</v>
      </c>
      <c r="C7" s="18" t="s">
        <v>26</v>
      </c>
      <c r="D7" s="18" t="s">
        <v>28</v>
      </c>
      <c r="E7" s="18" t="s">
        <v>31</v>
      </c>
      <c r="F7" s="17" t="s">
        <v>35</v>
      </c>
      <c r="G7" s="17"/>
      <c r="H7" s="17"/>
      <c r="I7" s="17"/>
      <c r="J7" s="17"/>
      <c r="K7" s="17"/>
      <c r="L7" s="18" t="s">
        <v>37</v>
      </c>
      <c r="M7" s="42" t="s">
        <v>52</v>
      </c>
      <c r="N7" s="18" t="s">
        <v>54</v>
      </c>
      <c r="O7" s="18" t="s">
        <v>56</v>
      </c>
      <c r="P7" s="17" t="s">
        <v>58</v>
      </c>
      <c r="Q7" s="17"/>
      <c r="R7" s="17" t="s">
        <v>63</v>
      </c>
      <c r="S7" s="17"/>
      <c r="T7" s="18" t="s">
        <v>71</v>
      </c>
      <c r="U7" s="56" t="s">
        <v>73</v>
      </c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16.9" customHeight="true">
      <c r="A8" s="7"/>
      <c r="B8" s="18"/>
      <c r="C8" s="18"/>
      <c r="D8" s="18"/>
      <c r="E8" s="27" t="s">
        <v>32</v>
      </c>
      <c r="F8" s="17" t="s">
        <v>36</v>
      </c>
      <c r="G8" s="17"/>
      <c r="H8" s="17" t="s">
        <v>43</v>
      </c>
      <c r="I8" s="17"/>
      <c r="J8" s="17" t="s">
        <v>46</v>
      </c>
      <c r="K8" s="17"/>
      <c r="L8" s="27" t="s">
        <v>49</v>
      </c>
      <c r="M8" s="42"/>
      <c r="N8" s="18"/>
      <c r="O8" s="18"/>
      <c r="P8" s="17" t="s">
        <v>59</v>
      </c>
      <c r="Q8" s="17"/>
      <c r="R8" s="17" t="s">
        <v>64</v>
      </c>
      <c r="S8" s="17"/>
      <c r="T8" s="18"/>
      <c r="U8" s="56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6.5" customHeight="true">
      <c r="A9" s="8" t="s">
        <v>6</v>
      </c>
      <c r="B9" s="18"/>
      <c r="C9" s="18"/>
      <c r="D9" s="18"/>
      <c r="E9" s="27"/>
      <c r="F9" s="18" t="s">
        <v>37</v>
      </c>
      <c r="G9" s="17" t="s">
        <v>39</v>
      </c>
      <c r="H9" s="18" t="s">
        <v>37</v>
      </c>
      <c r="I9" s="17" t="s">
        <v>39</v>
      </c>
      <c r="J9" s="18" t="s">
        <v>37</v>
      </c>
      <c r="K9" s="17" t="s">
        <v>39</v>
      </c>
      <c r="L9" s="27"/>
      <c r="M9" s="42"/>
      <c r="N9" s="18"/>
      <c r="O9" s="18"/>
      <c r="P9" s="18" t="s">
        <v>37</v>
      </c>
      <c r="Q9" s="49" t="s">
        <v>39</v>
      </c>
      <c r="R9" s="18" t="s">
        <v>37</v>
      </c>
      <c r="S9" s="49" t="s">
        <v>39</v>
      </c>
      <c r="T9" s="18"/>
      <c r="U9" s="56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6.5" customHeight="true">
      <c r="A10" s="9"/>
      <c r="B10" s="19" t="s">
        <v>23</v>
      </c>
      <c r="C10" s="19" t="s">
        <v>27</v>
      </c>
      <c r="D10" s="19" t="s">
        <v>29</v>
      </c>
      <c r="E10" s="19" t="s">
        <v>33</v>
      </c>
      <c r="F10" s="19" t="s">
        <v>38</v>
      </c>
      <c r="G10" s="30" t="s">
        <v>40</v>
      </c>
      <c r="H10" s="19" t="s">
        <v>44</v>
      </c>
      <c r="I10" s="30" t="s">
        <v>45</v>
      </c>
      <c r="J10" s="19" t="s">
        <v>47</v>
      </c>
      <c r="K10" s="30" t="s">
        <v>48</v>
      </c>
      <c r="L10" s="18" t="s">
        <v>50</v>
      </c>
      <c r="M10" s="18" t="s">
        <v>53</v>
      </c>
      <c r="N10" s="18" t="s">
        <v>55</v>
      </c>
      <c r="O10" s="18" t="s">
        <v>57</v>
      </c>
      <c r="P10" s="18" t="s">
        <v>60</v>
      </c>
      <c r="Q10" s="50" t="s">
        <v>62</v>
      </c>
      <c r="R10" s="18" t="s">
        <v>65</v>
      </c>
      <c r="S10" s="50" t="s">
        <v>68</v>
      </c>
      <c r="T10" s="18" t="s">
        <v>72</v>
      </c>
      <c r="U10" s="56" t="s">
        <v>74</v>
      </c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8.75" customHeight="true">
      <c r="A11" s="10" t="s">
        <v>7</v>
      </c>
      <c r="B11" s="20" t="n">
        <f>SUM(B12:B19)</f>
        <v>1423</v>
      </c>
      <c r="C11" s="20" t="n">
        <f>SUM(C12:C19)</f>
        <v>124</v>
      </c>
      <c r="D11" s="20" t="n">
        <f>SUM(D12:D19)</f>
        <v>321</v>
      </c>
      <c r="E11" s="20" t="n">
        <f>SUM(B11:D11)</f>
        <v>1868</v>
      </c>
      <c r="F11" s="20" t="n">
        <f>SUM(F12:F19)</f>
        <v>375</v>
      </c>
      <c r="G11" s="31" t="n">
        <f>IF($L11=0, "--", ROUND(F11/$L11*100, 2))</f>
        <v>100</v>
      </c>
      <c r="H11" s="20" t="n">
        <f>SUM(H12:H19)</f>
        <v>0</v>
      </c>
      <c r="I11" s="31" t="n">
        <f>IF($L11=0, "--", ROUND(H11/$L11*100, 2))</f>
        <v>0</v>
      </c>
      <c r="J11" s="20" t="n">
        <f>SUM(J12:J19)</f>
        <v>0</v>
      </c>
      <c r="K11" s="31" t="n">
        <f>IF($L11=0, "--", ROUND(J11/$L11*100, 2))</f>
        <v>0</v>
      </c>
      <c r="L11" s="20" t="n">
        <f>SUM(F11, H11, J11)</f>
        <v>375</v>
      </c>
      <c r="M11" s="31" t="n">
        <v>1.26</v>
      </c>
      <c r="N11" s="20" t="n">
        <f>SUM(N12:N19)</f>
        <v>1214</v>
      </c>
      <c r="O11" s="20" t="n">
        <f>SUM(O12:O19)</f>
        <v>112</v>
      </c>
      <c r="P11" s="20" t="n">
        <f>SUM(L11, N11:O11)</f>
        <v>1701</v>
      </c>
      <c r="Q11" s="31" t="n">
        <f>IF($E11=0, "--", ROUND(P11/$E11*100, 2))</f>
        <v>91.06</v>
      </c>
      <c r="R11" s="20" t="n">
        <f>E11-P11</f>
        <v>167</v>
      </c>
      <c r="S11" s="31" t="n">
        <f>IF($E11=0, "--", ROUND(R11/$E11*100, 2))</f>
        <v>8.94</v>
      </c>
      <c r="T11" s="20" t="n">
        <f>SUM(T12:T19)</f>
        <v>167</v>
      </c>
      <c r="U11" s="57" t="n">
        <f>SUM(U12:U19)</f>
        <v>0</v>
      </c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21" customHeight="true">
      <c r="A12" s="11" t="s">
        <v>8</v>
      </c>
      <c r="B12" s="20" t="n">
        <v>242</v>
      </c>
      <c r="C12" s="20" t="n">
        <v>16</v>
      </c>
      <c r="D12" s="20" t="n">
        <v>59</v>
      </c>
      <c r="E12" s="20" t="n">
        <f>SUM(B12:D12)</f>
        <v>317</v>
      </c>
      <c r="F12" s="20" t="n">
        <v>60</v>
      </c>
      <c r="G12" s="31" t="n">
        <f>IF($L12=0, "--", ROUND(F12/$L12*100, 2))</f>
        <v>100</v>
      </c>
      <c r="H12" s="20" t="n">
        <v>0</v>
      </c>
      <c r="I12" s="31" t="n">
        <f>IF($L12=0, "--", ROUND(H12/$L12*100, 2))</f>
        <v>0</v>
      </c>
      <c r="J12" s="20" t="n">
        <v>0</v>
      </c>
      <c r="K12" s="31" t="n">
        <f>IF($L12=0, "--", ROUND(J12/$L12*100, 2))</f>
        <v>0</v>
      </c>
      <c r="L12" s="20" t="n">
        <f>SUM(F12, H12, J12)</f>
        <v>60</v>
      </c>
      <c r="M12" s="31" t="n">
        <v>0.87</v>
      </c>
      <c r="N12" s="20" t="n">
        <v>202</v>
      </c>
      <c r="O12" s="20" t="n">
        <v>20</v>
      </c>
      <c r="P12" s="20" t="n">
        <f>SUM(L12, N12:O12)</f>
        <v>282</v>
      </c>
      <c r="Q12" s="31" t="n">
        <f>IF($E12=0, "--", ROUND(P12/$E12*100, 2))</f>
        <v>88.96</v>
      </c>
      <c r="R12" s="20" t="n">
        <f>E12-P12</f>
        <v>35</v>
      </c>
      <c r="S12" s="31" t="n">
        <f>IF($E12=0, "--", ROUND(R12/$E12*100, 2))</f>
        <v>11.04</v>
      </c>
      <c r="T12" s="20" t="n">
        <v>35</v>
      </c>
      <c r="U12" s="57" t="n">
        <v>0</v>
      </c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21" customHeight="true">
      <c r="A13" s="11" t="s">
        <v>9</v>
      </c>
      <c r="B13" s="20" t="n">
        <v>232</v>
      </c>
      <c r="C13" s="20" t="n">
        <v>12</v>
      </c>
      <c r="D13" s="20" t="n">
        <v>38</v>
      </c>
      <c r="E13" s="20" t="n">
        <f>SUM(B13:D13)</f>
        <v>282</v>
      </c>
      <c r="F13" s="20" t="n">
        <v>55</v>
      </c>
      <c r="G13" s="31" t="n">
        <f>IF($L13=0, "--", ROUND(F13/$L13*100, 2))</f>
        <v>100</v>
      </c>
      <c r="H13" s="20" t="n">
        <v>0</v>
      </c>
      <c r="I13" s="31" t="n">
        <f>IF($L13=0, "--", ROUND(H13/$L13*100, 2))</f>
        <v>0</v>
      </c>
      <c r="J13" s="20" t="n">
        <v>0</v>
      </c>
      <c r="K13" s="31" t="n">
        <f>IF($L13=0, "--", ROUND(J13/$L13*100, 2))</f>
        <v>0</v>
      </c>
      <c r="L13" s="20" t="n">
        <f>SUM(F13, H13, J13)</f>
        <v>55</v>
      </c>
      <c r="M13" s="31" t="n">
        <v>1.13</v>
      </c>
      <c r="N13" s="20" t="n">
        <v>207</v>
      </c>
      <c r="O13" s="20" t="n">
        <v>3</v>
      </c>
      <c r="P13" s="20" t="n">
        <f>SUM(L13, N13:O13)</f>
        <v>265</v>
      </c>
      <c r="Q13" s="31" t="n">
        <f>IF($E13=0, "--", ROUND(P13/$E13*100, 2))</f>
        <v>93.97</v>
      </c>
      <c r="R13" s="20" t="n">
        <f>E13-P13</f>
        <v>17</v>
      </c>
      <c r="S13" s="31" t="n">
        <f>IF($E13=0, "--", ROUND(R13/$E13*100, 2))</f>
        <v>6.03</v>
      </c>
      <c r="T13" s="20" t="n">
        <v>17</v>
      </c>
      <c r="U13" s="57" t="n">
        <v>0</v>
      </c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21" customHeight="true">
      <c r="A14" s="11" t="s">
        <v>10</v>
      </c>
      <c r="B14" s="20" t="n">
        <v>616</v>
      </c>
      <c r="C14" s="20" t="n">
        <v>35</v>
      </c>
      <c r="D14" s="20" t="n">
        <v>133</v>
      </c>
      <c r="E14" s="20" t="n">
        <f>SUM(B14:D14)</f>
        <v>784</v>
      </c>
      <c r="F14" s="20" t="n">
        <v>175</v>
      </c>
      <c r="G14" s="31" t="n">
        <f>IF($L14=0, "--", ROUND(F14/$L14*100, 2))</f>
        <v>100</v>
      </c>
      <c r="H14" s="20" t="n">
        <v>0</v>
      </c>
      <c r="I14" s="31" t="n">
        <f>IF($L14=0, "--", ROUND(H14/$L14*100, 2))</f>
        <v>0</v>
      </c>
      <c r="J14" s="20" t="n">
        <v>0</v>
      </c>
      <c r="K14" s="31" t="n">
        <f>IF($L14=0, "--", ROUND(J14/$L14*100, 2))</f>
        <v>0</v>
      </c>
      <c r="L14" s="20" t="n">
        <f>SUM(F14, H14, J14)</f>
        <v>175</v>
      </c>
      <c r="M14" s="31" t="n">
        <v>1.64</v>
      </c>
      <c r="N14" s="20" t="n">
        <v>494</v>
      </c>
      <c r="O14" s="20" t="n">
        <v>49</v>
      </c>
      <c r="P14" s="20" t="n">
        <f>SUM(L14, N14:O14)</f>
        <v>718</v>
      </c>
      <c r="Q14" s="31" t="n">
        <f>IF($E14=0, "--", ROUND(P14/$E14*100, 2))</f>
        <v>91.58</v>
      </c>
      <c r="R14" s="20" t="n">
        <f>E14-P14</f>
        <v>66</v>
      </c>
      <c r="S14" s="31" t="n">
        <f>IF($E14=0, "--", ROUND(R14/$E14*100, 2))</f>
        <v>8.42</v>
      </c>
      <c r="T14" s="20" t="n">
        <v>66</v>
      </c>
      <c r="U14" s="57" t="n">
        <v>0</v>
      </c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21" customHeight="true">
      <c r="A15" s="11" t="s">
        <v>11</v>
      </c>
      <c r="B15" s="20" t="n">
        <v>112</v>
      </c>
      <c r="C15" s="20" t="n">
        <v>22</v>
      </c>
      <c r="D15" s="20" t="n">
        <v>22</v>
      </c>
      <c r="E15" s="20" t="n">
        <f>SUM(B15:D15)</f>
        <v>156</v>
      </c>
      <c r="F15" s="20" t="n">
        <v>24</v>
      </c>
      <c r="G15" s="31" t="n">
        <f>IF($L15=0, "--", ROUND(F15/$L15*100, 2))</f>
        <v>100</v>
      </c>
      <c r="H15" s="20" t="n">
        <v>0</v>
      </c>
      <c r="I15" s="31" t="n">
        <f>IF($L15=0, "--", ROUND(H15/$L15*100, 2))</f>
        <v>0</v>
      </c>
      <c r="J15" s="20" t="n">
        <v>0</v>
      </c>
      <c r="K15" s="31" t="n">
        <f>IF($L15=0, "--", ROUND(J15/$L15*100, 2))</f>
        <v>0</v>
      </c>
      <c r="L15" s="20" t="n">
        <f>SUM(F15, H15, J15)</f>
        <v>24</v>
      </c>
      <c r="M15" s="31" t="n">
        <v>0.96</v>
      </c>
      <c r="N15" s="20" t="n">
        <v>112</v>
      </c>
      <c r="O15" s="20" t="n">
        <v>10</v>
      </c>
      <c r="P15" s="20" t="n">
        <f>SUM(L15, N15:O15)</f>
        <v>146</v>
      </c>
      <c r="Q15" s="31" t="n">
        <f>IF($E15=0, "--", ROUND(P15/$E15*100, 2))</f>
        <v>93.59</v>
      </c>
      <c r="R15" s="20" t="n">
        <f>E15-P15</f>
        <v>10</v>
      </c>
      <c r="S15" s="31" t="n">
        <f>IF($E15=0, "--", ROUND(R15/$E15*100, 2))</f>
        <v>6.41</v>
      </c>
      <c r="T15" s="20" t="n">
        <v>10</v>
      </c>
      <c r="U15" s="57" t="n">
        <v>0</v>
      </c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21" customHeight="true">
      <c r="A16" s="11" t="s">
        <v>12</v>
      </c>
      <c r="B16" s="20" t="n">
        <v>118</v>
      </c>
      <c r="C16" s="20" t="n">
        <v>8</v>
      </c>
      <c r="D16" s="20" t="n">
        <v>25</v>
      </c>
      <c r="E16" s="20" t="n">
        <f>SUM(B16:D16)</f>
        <v>151</v>
      </c>
      <c r="F16" s="20" t="n">
        <v>32</v>
      </c>
      <c r="G16" s="31" t="n">
        <f>IF($L16=0, "--", ROUND(F16/$L16*100, 2))</f>
        <v>100</v>
      </c>
      <c r="H16" s="20" t="n">
        <v>0</v>
      </c>
      <c r="I16" s="31" t="n">
        <f>IF($L16=0, "--", ROUND(H16/$L16*100, 2))</f>
        <v>0</v>
      </c>
      <c r="J16" s="20" t="n">
        <v>0</v>
      </c>
      <c r="K16" s="31" t="n">
        <f>IF($L16=0, "--", ROUND(J16/$L16*100, 2))</f>
        <v>0</v>
      </c>
      <c r="L16" s="20" t="n">
        <f>SUM(F16, H16, J16)</f>
        <v>32</v>
      </c>
      <c r="M16" s="31" t="n">
        <v>0.91</v>
      </c>
      <c r="N16" s="20" t="n">
        <v>98</v>
      </c>
      <c r="O16" s="20" t="n">
        <v>14</v>
      </c>
      <c r="P16" s="20" t="n">
        <f>SUM(L16, N16:O16)</f>
        <v>144</v>
      </c>
      <c r="Q16" s="31" t="n">
        <f>IF($E16=0, "--", ROUND(P16/$E16*100, 2))</f>
        <v>95.36</v>
      </c>
      <c r="R16" s="20" t="n">
        <f>E16-P16</f>
        <v>7</v>
      </c>
      <c r="S16" s="31" t="n">
        <f>IF($E16=0, "--", ROUND(R16/$E16*100, 2))</f>
        <v>4.64</v>
      </c>
      <c r="T16" s="20" t="n">
        <v>7</v>
      </c>
      <c r="U16" s="57" t="n">
        <v>0</v>
      </c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21" customHeight="true">
      <c r="A17" s="11" t="s">
        <v>13</v>
      </c>
      <c r="B17" s="20" t="n">
        <v>63</v>
      </c>
      <c r="C17" s="20" t="n">
        <v>12</v>
      </c>
      <c r="D17" s="20" t="n">
        <v>36</v>
      </c>
      <c r="E17" s="20" t="n">
        <f>SUM(B17:D17)</f>
        <v>111</v>
      </c>
      <c r="F17" s="20" t="n">
        <v>25</v>
      </c>
      <c r="G17" s="31" t="n">
        <f>IF($L17=0, "--", ROUND(F17/$L17*100, 2))</f>
        <v>100</v>
      </c>
      <c r="H17" s="20" t="n">
        <v>0</v>
      </c>
      <c r="I17" s="31" t="n">
        <f>IF($L17=0, "--", ROUND(H17/$L17*100, 2))</f>
        <v>0</v>
      </c>
      <c r="J17" s="20" t="n">
        <v>0</v>
      </c>
      <c r="K17" s="31" t="n">
        <f>IF($L17=0, "--", ROUND(J17/$L17*100, 2))</f>
        <v>0</v>
      </c>
      <c r="L17" s="20" t="n">
        <f>SUM(F17, H17, J17)</f>
        <v>25</v>
      </c>
      <c r="M17" s="31" t="n">
        <v>0.5</v>
      </c>
      <c r="N17" s="20" t="n">
        <v>61</v>
      </c>
      <c r="O17" s="20" t="n">
        <v>11</v>
      </c>
      <c r="P17" s="20" t="n">
        <f>SUM(L17, N17:O17)</f>
        <v>97</v>
      </c>
      <c r="Q17" s="31" t="n">
        <f>IF($E17=0, "--", ROUND(P17/$E17*100, 2))</f>
        <v>87.39</v>
      </c>
      <c r="R17" s="20" t="n">
        <f>E17-P17</f>
        <v>14</v>
      </c>
      <c r="S17" s="31" t="n">
        <f>IF($E17=0, "--", ROUND(R17/$E17*100, 2))</f>
        <v>12.61</v>
      </c>
      <c r="T17" s="20" t="n">
        <v>14</v>
      </c>
      <c r="U17" s="57" t="n">
        <v>0</v>
      </c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21" customHeight="true">
      <c r="A18" s="11" t="s">
        <v>14</v>
      </c>
      <c r="B18" s="20" t="n">
        <v>12</v>
      </c>
      <c r="C18" s="20" t="n">
        <v>19</v>
      </c>
      <c r="D18" s="20" t="n">
        <v>3</v>
      </c>
      <c r="E18" s="20" t="n">
        <f>SUM(B18:D18)</f>
        <v>34</v>
      </c>
      <c r="F18" s="20" t="n">
        <v>1</v>
      </c>
      <c r="G18" s="31" t="n">
        <f>IF($L18=0, "--", ROUND(F18/$L18*100, 2))</f>
        <v>100</v>
      </c>
      <c r="H18" s="20" t="n">
        <v>0</v>
      </c>
      <c r="I18" s="31" t="n">
        <f>IF($L18=0, "--", ROUND(H18/$L18*100, 2))</f>
        <v>0</v>
      </c>
      <c r="J18" s="20" t="n">
        <v>0</v>
      </c>
      <c r="K18" s="31" t="n">
        <f>IF($L18=0, "--", ROUND(J18/$L18*100, 2))</f>
        <v>0</v>
      </c>
      <c r="L18" s="20" t="n">
        <f>SUM(F18, H18, J18)</f>
        <v>1</v>
      </c>
      <c r="M18" s="31" t="n">
        <v>6</v>
      </c>
      <c r="N18" s="20" t="n">
        <v>12</v>
      </c>
      <c r="O18" s="20" t="n">
        <v>3</v>
      </c>
      <c r="P18" s="20" t="n">
        <f>SUM(L18, N18:O18)</f>
        <v>16</v>
      </c>
      <c r="Q18" s="31" t="n">
        <f>IF($E18=0, "--", ROUND(P18/$E18*100, 2))</f>
        <v>47.06</v>
      </c>
      <c r="R18" s="20" t="n">
        <f>E18-P18</f>
        <v>18</v>
      </c>
      <c r="S18" s="31" t="n">
        <f>IF($E18=0, "--", ROUND(R18/$E18*100, 2))</f>
        <v>52.94</v>
      </c>
      <c r="T18" s="20" t="n">
        <v>18</v>
      </c>
      <c r="U18" s="57" t="n">
        <v>0</v>
      </c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21" customHeight="true">
      <c r="A19" s="11" t="s">
        <v>15</v>
      </c>
      <c r="B19" s="20" t="n">
        <v>28</v>
      </c>
      <c r="C19" s="20" t="n">
        <v>0</v>
      </c>
      <c r="D19" s="20" t="n">
        <v>5</v>
      </c>
      <c r="E19" s="20" t="n">
        <f>SUM(B19:D19)</f>
        <v>33</v>
      </c>
      <c r="F19" s="20" t="n">
        <v>3</v>
      </c>
      <c r="G19" s="31" t="n">
        <f>IF($L19=0, "--", ROUND(F19/$L19*100, 2))</f>
        <v>100</v>
      </c>
      <c r="H19" s="20" t="n">
        <v>0</v>
      </c>
      <c r="I19" s="31" t="n">
        <f>IF($L19=0, "--", ROUND(H19/$L19*100, 2))</f>
        <v>0</v>
      </c>
      <c r="J19" s="20" t="n">
        <v>0</v>
      </c>
      <c r="K19" s="31" t="n">
        <f>IF($L19=0, "--", ROUND(J19/$L19*100, 2))</f>
        <v>0</v>
      </c>
      <c r="L19" s="20" t="n">
        <f>SUM(F19, H19, J19)</f>
        <v>3</v>
      </c>
      <c r="M19" s="31" t="n">
        <v>0.5</v>
      </c>
      <c r="N19" s="20" t="n">
        <v>28</v>
      </c>
      <c r="O19" s="20" t="n">
        <v>2</v>
      </c>
      <c r="P19" s="20" t="n">
        <f>SUM(L19, N19:O19)</f>
        <v>33</v>
      </c>
      <c r="Q19" s="31" t="n">
        <f>IF($E19=0, "--", ROUND(P19/$E19*100, 2))</f>
        <v>100</v>
      </c>
      <c r="R19" s="20" t="n">
        <f>E19-P19</f>
        <v>0</v>
      </c>
      <c r="S19" s="31" t="n">
        <f>IF($E19=0, "--", ROUND(R19/$E19*100, 2))</f>
        <v>0</v>
      </c>
      <c r="T19" s="20" t="n">
        <v>0</v>
      </c>
      <c r="U19" s="57" t="n">
        <v>0</v>
      </c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21" customHeight="true">
      <c r="A20" s="11"/>
      <c r="B20" s="20"/>
      <c r="C20" s="20"/>
      <c r="D20" s="20"/>
      <c r="E20" s="20"/>
      <c r="F20" s="20"/>
      <c r="G20" s="31"/>
      <c r="H20" s="20"/>
      <c r="I20" s="31"/>
      <c r="J20" s="20"/>
      <c r="K20" s="31"/>
      <c r="L20" s="20"/>
      <c r="M20" s="31"/>
      <c r="N20" s="20"/>
      <c r="O20" s="20"/>
      <c r="P20" s="20"/>
      <c r="Q20" s="31"/>
      <c r="R20" s="20"/>
      <c r="S20" s="31"/>
      <c r="T20" s="20"/>
      <c r="U20" s="57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21" customHeight="true">
      <c r="A21" s="10"/>
      <c r="B21" s="20"/>
      <c r="C21" s="20"/>
      <c r="D21" s="20"/>
      <c r="E21" s="20"/>
      <c r="F21" s="20"/>
      <c r="G21" s="31"/>
      <c r="H21" s="20"/>
      <c r="I21" s="31"/>
      <c r="J21" s="20"/>
      <c r="K21" s="31"/>
      <c r="L21" s="20"/>
      <c r="M21" s="31"/>
      <c r="N21" s="20"/>
      <c r="O21" s="20"/>
      <c r="P21" s="20"/>
      <c r="Q21" s="31"/>
      <c r="R21" s="20"/>
      <c r="S21" s="31"/>
      <c r="T21" s="20"/>
      <c r="U21" s="57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21" customHeight="true">
      <c r="A22" s="10"/>
      <c r="B22" s="20"/>
      <c r="C22" s="20"/>
      <c r="D22" s="20"/>
      <c r="E22" s="20"/>
      <c r="F22" s="20"/>
      <c r="G22" s="31"/>
      <c r="H22" s="20"/>
      <c r="I22" s="31"/>
      <c r="J22" s="20"/>
      <c r="K22" s="31"/>
      <c r="L22" s="20"/>
      <c r="M22" s="31"/>
      <c r="N22" s="20"/>
      <c r="O22" s="20"/>
      <c r="P22" s="20"/>
      <c r="Q22" s="31"/>
      <c r="R22" s="20"/>
      <c r="S22" s="31"/>
      <c r="T22" s="20"/>
      <c r="U22" s="57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21" customHeight="true">
      <c r="A23" s="10"/>
      <c r="B23" s="21"/>
      <c r="C23" s="21"/>
      <c r="D23" s="21"/>
      <c r="E23" s="21"/>
      <c r="F23" s="21"/>
      <c r="G23" s="32"/>
      <c r="H23" s="21"/>
      <c r="I23" s="32"/>
      <c r="J23" s="21"/>
      <c r="K23" s="32"/>
      <c r="L23" s="21"/>
      <c r="M23" s="21"/>
      <c r="N23" s="21"/>
      <c r="O23" s="21"/>
      <c r="P23" s="21"/>
      <c r="Q23" s="32"/>
      <c r="R23" s="21"/>
      <c r="S23" s="32"/>
      <c r="T23" s="21"/>
      <c r="U23" s="58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21" customHeight="true">
      <c r="A24" s="10"/>
      <c r="B24" s="21"/>
      <c r="C24" s="21"/>
      <c r="D24" s="21"/>
      <c r="E24" s="21"/>
      <c r="F24" s="21"/>
      <c r="G24" s="32"/>
      <c r="H24" s="21"/>
      <c r="I24" s="32"/>
      <c r="J24" s="21"/>
      <c r="K24" s="32"/>
      <c r="L24" s="21"/>
      <c r="M24" s="21"/>
      <c r="N24" s="21"/>
      <c r="O24" s="21"/>
      <c r="P24" s="21"/>
      <c r="Q24" s="32"/>
      <c r="R24" s="21"/>
      <c r="S24" s="32"/>
      <c r="T24" s="21"/>
      <c r="U24" s="58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21" customHeight="true">
      <c r="A25" s="10"/>
      <c r="B25" s="21"/>
      <c r="C25" s="21"/>
      <c r="D25" s="21"/>
      <c r="E25" s="21"/>
      <c r="F25" s="21"/>
      <c r="G25" s="32"/>
      <c r="H25" s="21"/>
      <c r="I25" s="32"/>
      <c r="J25" s="21"/>
      <c r="K25" s="32"/>
      <c r="L25" s="21"/>
      <c r="M25" s="21"/>
      <c r="N25" s="21"/>
      <c r="O25" s="21"/>
      <c r="P25" s="21"/>
      <c r="Q25" s="32"/>
      <c r="R25" s="21"/>
      <c r="S25" s="32"/>
      <c r="T25" s="21"/>
      <c r="U25" s="58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9.5" customHeight="true">
      <c r="A26" s="2" t="s">
        <v>16</v>
      </c>
      <c r="B26" s="2"/>
      <c r="C26" s="25"/>
      <c r="D26" s="25"/>
      <c r="E26" s="25"/>
      <c r="F26" s="25"/>
      <c r="G26" s="25"/>
      <c r="H26" s="25"/>
      <c r="I26" s="29"/>
      <c r="J26" s="2"/>
      <c r="K26" s="37"/>
      <c r="L26" s="40"/>
      <c r="M26" s="40"/>
      <c r="N26" s="40"/>
      <c r="O26" s="45"/>
      <c r="P26" s="48" t="s">
        <v>61</v>
      </c>
      <c r="Q26" s="51"/>
      <c r="R26" s="51"/>
      <c r="S26" s="51"/>
      <c r="T26" s="51"/>
      <c r="U26" s="51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9.5" customHeight="true">
      <c r="A27" s="12"/>
      <c r="B27" s="12"/>
      <c r="C27" s="12"/>
      <c r="D27" s="12"/>
      <c r="E27" s="28"/>
      <c r="F27" s="28"/>
      <c r="G27" s="33" t="s">
        <v>41</v>
      </c>
      <c r="H27" s="33"/>
      <c r="I27" s="34"/>
      <c r="J27" s="12"/>
      <c r="K27" s="38"/>
      <c r="L27" s="41"/>
      <c r="M27" s="41"/>
      <c r="N27" s="41"/>
      <c r="O27" s="38"/>
      <c r="P27" s="41"/>
      <c r="Q27" s="41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9.5" customHeight="true">
      <c r="A28" s="13" t="s">
        <v>17</v>
      </c>
      <c r="B28" s="13"/>
      <c r="C28" s="13"/>
      <c r="D28" s="13" t="s">
        <v>30</v>
      </c>
      <c r="E28" s="13"/>
      <c r="F28" s="13"/>
      <c r="G28" s="34"/>
      <c r="H28" s="12"/>
      <c r="I28" s="13"/>
      <c r="J28" s="33"/>
      <c r="K28" s="13"/>
      <c r="L28" s="13" t="s">
        <v>51</v>
      </c>
      <c r="M28" s="13"/>
      <c r="N28" s="13"/>
      <c r="O28" s="12"/>
      <c r="P28" s="12"/>
      <c r="Q28" s="12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9.5" customHeight="true">
      <c r="A29" s="13"/>
      <c r="B29" s="13"/>
      <c r="C29" s="13"/>
      <c r="D29" s="13"/>
      <c r="E29" s="13"/>
      <c r="F29" s="13"/>
      <c r="G29" s="33" t="s">
        <v>42</v>
      </c>
      <c r="H29" s="33"/>
      <c r="I29" s="13"/>
      <c r="J29" s="36"/>
      <c r="K29" s="13"/>
      <c r="L29" s="13"/>
      <c r="M29" s="13"/>
      <c r="N29" s="43"/>
      <c r="O29" s="38"/>
      <c r="P29" s="41"/>
      <c r="Q29" s="41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9.5" customHeight="true">
      <c r="A30" s="13" t="s">
        <v>18</v>
      </c>
      <c r="B30" s="22" t="s">
        <v>24</v>
      </c>
      <c r="C30" s="22"/>
      <c r="D30" s="13"/>
      <c r="E30" s="13"/>
      <c r="F30" s="13"/>
      <c r="G30" s="35"/>
      <c r="H30" s="13"/>
      <c r="I30" s="36"/>
      <c r="J30" s="13"/>
      <c r="K30" s="39"/>
      <c r="L30" s="13"/>
      <c r="M30" s="13"/>
      <c r="N30" s="13"/>
      <c r="O30" s="38"/>
      <c r="P30" s="12"/>
      <c r="Q30" s="12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9.5" customHeight="true">
      <c r="A31" s="13" t="s">
        <v>19</v>
      </c>
      <c r="B31" s="23" t="s">
        <v>25</v>
      </c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34"/>
      <c r="P31" s="12"/>
      <c r="Q31" s="41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6.5" customHeight="true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6.5" customHeight="true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6.5" customHeight="true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6.5" customHeight="true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6.5" customHeight="true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6.5" customHeight="true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6.5" customHeight="true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6.5" customHeight="true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6.5" customHeight="true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6.5" customHeight="true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6.5" customHeight="true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6.5" customHeight="true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6.5" customHeight="true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6.5" customHeight="true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6.5" customHeight="true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16.5" customHeight="true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6.5" customHeight="true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16.5" customHeight="true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 ht="16.5" customHeight="true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6.5" customHeight="true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6.5" customHeight="true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6.5" customHeight="true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6.5" customHeight="true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 ht="16.5" customHeight="true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 ht="16.5" customHeight="true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 ht="16.5" customHeight="true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 ht="16.5" customHeight="true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 ht="16.5" customHeight="true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 ht="16.5" customHeight="true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 ht="16.5" customHeight="true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 ht="16.5" customHeight="true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 ht="16.5" customHeight="true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 ht="16.5" customHeight="true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 ht="16.5" customHeight="true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 ht="16.5" customHeight="true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 ht="16.5" customHeight="true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 ht="16.5" customHeight="true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 ht="16.5" customHeight="true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 ht="16.5" customHeight="true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 ht="16.5" customHeight="true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 ht="16.5" customHeight="true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 ht="16.5" customHeight="true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 ht="16.5" customHeight="true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 ht="16.5" customHeight="true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 ht="16.5" customHeight="true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 ht="16.5" customHeight="true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 ht="16.5" customHeight="true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 ht="16.5" customHeight="true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 ht="16.5" customHeight="true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 ht="16.5" customHeight="true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 ht="16.5" customHeight="true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 ht="16.5" customHeight="true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 ht="16.5" customHeight="true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 ht="16.5" customHeight="true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 ht="16.5" customHeight="true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 ht="16.5" customHeight="true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 ht="16.5" customHeight="true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 ht="16.5" customHeight="true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 ht="16.5" customHeight="true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 ht="16.5" customHeight="true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 ht="16.5" customHeight="true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 ht="16.5" customHeight="true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 ht="16.5" customHeight="true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 ht="16.5" customHeight="true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 ht="16.5" customHeight="true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 ht="16.5" customHeight="true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 ht="16.5" customHeight="true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 ht="16.5" customHeight="true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 ht="16.5" customHeight="true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 ht="16.5" customHeight="true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 ht="16.5" customHeight="true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 ht="16.5" customHeight="true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 ht="16.5" customHeight="true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 ht="16.5" customHeight="true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 ht="16.5" customHeight="true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 ht="16.5" customHeight="true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 ht="16.5" customHeight="true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 ht="16.5" customHeight="true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 ht="16.5" customHeight="true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 ht="16.5" customHeight="true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 ht="16.5" customHeight="true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 ht="16.5" customHeight="true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 ht="16.5" customHeight="true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 ht="16.5" customHeight="true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 ht="16.5" customHeight="true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 ht="16.5" customHeight="true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 ht="16.5" customHeight="true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 ht="16.5" customHeight="true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 ht="16.5" customHeight="true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 ht="16.5" customHeight="true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 ht="16.5" customHeight="true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 ht="16.5" customHeight="true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 ht="16.5" customHeight="true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 ht="16.5" customHeight="true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 ht="16.5" customHeight="true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 ht="16.5" customHeight="true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 ht="16.5" customHeight="true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 ht="16.5" customHeight="true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 ht="16.5" customHeight="true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 ht="16.5" customHeight="true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 ht="16.5" customHeight="true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 ht="16.5" customHeight="true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 ht="16.5" customHeight="true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 ht="16.5" customHeight="true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 ht="16.5" customHeight="true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 ht="16.5" customHeight="true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 ht="16.5" customHeight="true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 ht="16.5" customHeight="true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 ht="16.5" customHeight="true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 ht="16.5" customHeight="true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 ht="16.5" customHeight="true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 ht="16.5" customHeight="true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 ht="16.5" customHeight="true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 ht="16.5" customHeight="true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 ht="16.5" customHeight="true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 ht="16.5" customHeight="true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 ht="16.5" customHeight="true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 ht="16.5" customHeight="true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 ht="16.5" customHeight="true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 ht="16.5" customHeight="true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 ht="16.5" customHeight="true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 ht="16.5" customHeight="true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 ht="16.5" customHeight="true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 ht="16.5" customHeight="true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 ht="16.5" customHeight="true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 ht="16.5" customHeight="true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 ht="16.5" customHeight="true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 ht="16.5" customHeight="true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 ht="16.5" customHeight="true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 ht="16.5" customHeight="true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 ht="16.5" customHeight="true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 ht="16.5" customHeight="true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 ht="16.5" customHeight="true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 ht="16.5" customHeight="true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 ht="16.5" customHeight="true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 ht="16.5" customHeight="true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 ht="16.5" customHeight="true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 ht="16.5" customHeight="true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 ht="16.5" customHeight="true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 ht="16.5" customHeight="true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 ht="16.5" customHeight="true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 ht="16.5" customHeight="true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 ht="16.5" customHeight="true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 ht="16.5" customHeight="true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 ht="16.5" customHeight="true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 ht="16.5" customHeight="true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 ht="16.5" customHeight="true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 ht="16.5" customHeight="true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 ht="16.5" customHeight="true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 ht="16.5" customHeight="true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 ht="16.5" customHeight="true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 ht="16.5" customHeight="true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 ht="16.5" customHeight="true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 ht="16.5" customHeight="true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 ht="16.5" customHeight="true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 ht="16.5" customHeight="true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 ht="16.5" customHeight="true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 ht="16.5" customHeight="true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 ht="16.5" customHeight="true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 ht="16.5" customHeight="true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 ht="16.5" customHeight="true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 ht="16.5" customHeight="true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 ht="16.5" customHeight="true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 ht="16.5" customHeight="true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 ht="16.5" customHeight="true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 ht="16.5" customHeight="true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 ht="16.5" customHeight="true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 ht="16.5" customHeight="true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 ht="16.5" customHeight="true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T7:T9"/>
    <mergeCell ref="F7:K7"/>
    <mergeCell ref="M7:M9"/>
    <mergeCell ref="N7:N9"/>
    <mergeCell ref="O7:O9"/>
    <mergeCell ref="P7:Q7"/>
    <mergeCell ref="R7:S7"/>
    <mergeCell ref="B7:B9"/>
    <mergeCell ref="G27:H27"/>
    <mergeCell ref="G29:H29"/>
    <mergeCell ref="B31:N31"/>
    <mergeCell ref="D7:D9"/>
    <mergeCell ref="C7:C9"/>
    <mergeCell ref="P26:U26"/>
    <mergeCell ref="I2:N2"/>
    <mergeCell ref="A4:U4"/>
    <mergeCell ref="B6:E6"/>
    <mergeCell ref="F6:Q6"/>
    <mergeCell ref="R6:U6"/>
    <mergeCell ref="A5:U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