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<sst xmlns="http://schemas.openxmlformats.org/spreadsheetml/2006/main" count="61">
  <si>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</si>
  <si>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</si>
  <si>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</si>
  <si>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中華民國115年6月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</si>
  <si>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</si>
  <si>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</si>
  <si>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</si>
  <si>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</si>
  <si>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</si>
  <si>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</si>
  <si>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</si>
  <si>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</si>
  <si>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</si>
  <si>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</si>
  <si>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</si>
  <si>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</si>
  <si>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</si>
  <si>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</si>
  <si>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</si>
  <si>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</si>
  <si>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</si>
  <si>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</si>
  <si>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</si>
  <si>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</si>
  <si>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</si>
  <si>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</si>
  <si>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</si>
  <si>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</si>
  <si>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</si>
  <si>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</si>
  <si>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</si>
  <si>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</si>
  <si>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</si>
  <si>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</si>
  <si>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</si>
  <si>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</si>
  <si>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</si>
  <si>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</si>
  <si>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</si>
  <si>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</si>
  <si>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</si>
  <si>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</si>
  <si>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</si>
  <si>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</si>
  <si>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</si>
  <si>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</si>
  <si>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</si>
  <si>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</si>
  <si>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</si>
  <si>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</si>
  <si>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</si>
  <si>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</si>
  <si>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</si>
  <si>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</si>
  <si>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中華民國   115  年  7  月 1  日編製</t>
  </si>
  <si>
    <t>臺中市新社區公所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</si>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</sst>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9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32" sqref="B32:B32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55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56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3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57</v>
      </c>
      <c r="N8" s="49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9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9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58</v>
      </c>
      <c r="N11" s="49" t="s">
        <v>60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SUM(B13:B20)</f>
        <v>111</v>
      </c>
      <c r="C12" s="18" t="n">
        <f>SUM(C13:C20)</f>
        <v>33</v>
      </c>
      <c r="D12" s="18" t="n">
        <f>B12+C12</f>
        <v>144</v>
      </c>
      <c r="E12" s="18" t="n">
        <f>SUM(E13:E20)</f>
        <v>115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115</v>
      </c>
      <c r="J12" s="39" t="n">
        <f>IF(D12&gt;0, I12/D12*100, "--")</f>
        <v>79.8611111111111</v>
      </c>
      <c r="K12" s="18" t="n">
        <f>D12-I12</f>
        <v>29</v>
      </c>
      <c r="L12" s="39" t="n">
        <f>IF(D12&gt;0, K12/D12*100, "--")</f>
        <v>20.1388888888889</v>
      </c>
      <c r="M12" s="18" t="n">
        <f>SUM(M13:M20)</f>
        <v>29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9" t="str">
        <f>IF(I13&gt;0, E13/I13*100, "--")</f>
        <v>--</v>
      </c>
      <c r="G13" s="19" t="n">
        <v>0</v>
      </c>
      <c r="H13" s="29" t="str">
        <f>IF(I13&gt;0, G13/I13*100, "--")</f>
        <v>--</v>
      </c>
      <c r="I13" s="18" t="n">
        <f>E13+G13</f>
        <v>0</v>
      </c>
      <c r="J13" s="39" t="str">
        <f>IF(D13&gt;0, I13/D13*100, "--")</f>
        <v>--</v>
      </c>
      <c r="K13" s="18" t="n">
        <v>0</v>
      </c>
      <c r="L13" s="39" t="str">
        <f>IF(D13&gt;0, K13/D13*100, "--")</f>
        <v>--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63</v>
      </c>
      <c r="C14" s="19" t="n">
        <v>20</v>
      </c>
      <c r="D14" s="18" t="n">
        <f>B14+C14</f>
        <v>83</v>
      </c>
      <c r="E14" s="19" t="n">
        <v>67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67</v>
      </c>
      <c r="J14" s="39" t="n">
        <f>IF(D14&gt;0, I14/D14*100, "--")</f>
        <v>80.7228915662651</v>
      </c>
      <c r="K14" s="18" t="n">
        <f>D14-I14</f>
        <v>16</v>
      </c>
      <c r="L14" s="39" t="n">
        <f>IF(D14&gt;0, K14/D14*100, "--")</f>
        <v>19.2771084337349</v>
      </c>
      <c r="M14" s="19" t="n">
        <v>16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42</v>
      </c>
      <c r="C15" s="19" t="n">
        <v>13</v>
      </c>
      <c r="D15" s="18" t="n">
        <f>B15+C15</f>
        <v>55</v>
      </c>
      <c r="E15" s="19" t="n">
        <v>42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42</v>
      </c>
      <c r="J15" s="39" t="n">
        <f>IF(D15&gt;0, I15/D15*100, "--")</f>
        <v>76.3636363636364</v>
      </c>
      <c r="K15" s="18" t="n">
        <f>D15-I15</f>
        <v>13</v>
      </c>
      <c r="L15" s="39" t="n">
        <f>IF(D15&gt;0, K15/D15*100, "--")</f>
        <v>23.6363636363636</v>
      </c>
      <c r="M15" s="19" t="n">
        <v>13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31.5" customHeight="true">
      <c r="A16" s="10" t="s">
        <v>11</v>
      </c>
      <c r="B16" s="19" t="n">
        <v>6</v>
      </c>
      <c r="C16" s="19" t="n">
        <v>0</v>
      </c>
      <c r="D16" s="18" t="n">
        <f>B16+C16</f>
        <v>6</v>
      </c>
      <c r="E16" s="19" t="n">
        <v>6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6</v>
      </c>
      <c r="J16" s="39" t="n">
        <f>IF(D16&gt;0, I16/D16*100, "--")</f>
        <v>100</v>
      </c>
      <c r="K16" s="18" t="n">
        <f>D16-I16</f>
        <v>0</v>
      </c>
      <c r="L16" s="39" t="n">
        <f>IF(D16&gt;0, K16/D16*100, "--")</f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31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31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31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31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9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2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46" t="s">
        <v>54</v>
      </c>
      <c r="M25" s="48"/>
      <c r="N25" s="48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7"/>
      <c r="M31" s="14"/>
      <c r="N31" s="14"/>
      <c r="O31" s="55"/>
      <c r="P31" s="54"/>
      <c r="Q31" s="54"/>
      <c r="R31" s="56"/>
      <c r="S31" s="54"/>
      <c r="T31" s="54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G27:H27"/>
    <mergeCell ref="G29:H29"/>
    <mergeCell ref="K8:L8"/>
    <mergeCell ref="M8:M10"/>
    <mergeCell ref="N8:N10"/>
    <mergeCell ref="K9:L9"/>
    <mergeCell ref="I8:J8"/>
    <mergeCell ref="L25:N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