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<sst xmlns="http://schemas.openxmlformats.org/spreadsheetml/2006/main" count="77">
  <si>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</si>
  <si>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</si>
  <si>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臺中市潭子區公所一般公文統計表</t>
  </si>
  <si>
    <t>中華民國115年6月</t>
  </si>
  <si>
    <t>項目</t>
  </si>
  <si>
    <t>數量</t>
  </si>
  <si>
    <t>科室</t>
  </si>
  <si>
    <t>合計</t>
  </si>
  <si>
    <t>民政課</t>
  </si>
  <si>
    <t>社會課</t>
  </si>
  <si>
    <t>公用及建設課</t>
  </si>
  <si>
    <t>農業課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</si>
  <si>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</si>
  <si>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</si>
  <si>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</si>
  <si>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</si>
  <si>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</si>
  <si>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</si>
  <si>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</si>
  <si>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</si>
  <si>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</si>
  <si>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</si>
  <si>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</si>
  <si>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</si>
  <si>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</si>
  <si>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</si>
  <si>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</si>
  <si>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</si>
  <si>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</si>
  <si>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</si>
  <si>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</si>
  <si>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</si>
  <si>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</si>
  <si>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</si>
  <si>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</si>
  <si>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</si>
  <si>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</si>
  <si>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</si>
  <si>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</si>
  <si>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</si>
  <si>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</si>
  <si>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</si>
  <si>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</si>
  <si>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</si>
  <si>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</si>
  <si>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</si>
  <si>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</si>
  <si>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</si>
  <si>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</si>
  <si>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</si>
  <si>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</si>
  <si>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</si>
  <si>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</si>
  <si>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</si>
  <si>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</si>
  <si>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</si>
  <si>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</si>
  <si>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</si>
  <si>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</si>
  <si>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</si>
  <si>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</si>
  <si>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</si>
  <si>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</si>
  <si>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115 年 7 月 2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</si>
  <si>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</si>
  <si>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</si>
  <si>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</si>
  <si>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</si>
  <si>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</si>
  <si>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</si>
  <si>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</si>
  <si>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臺中市潭子區公所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</si>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</sst>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68</v>
      </c>
      <c r="T1" s="50" t="s">
        <v>71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21</v>
      </c>
      <c r="C2" s="21" t="s">
        <v>27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69</v>
      </c>
      <c r="T2" s="51" t="s">
        <v>72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22</v>
      </c>
      <c r="C6" s="14"/>
      <c r="D6" s="14"/>
      <c r="E6" s="14"/>
      <c r="F6" s="14" t="s">
        <v>36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65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23</v>
      </c>
      <c r="C7" s="15" t="s">
        <v>28</v>
      </c>
      <c r="D7" s="15" t="s">
        <v>30</v>
      </c>
      <c r="E7" s="15" t="s">
        <v>33</v>
      </c>
      <c r="F7" s="14" t="s">
        <v>37</v>
      </c>
      <c r="G7" s="14"/>
      <c r="H7" s="14"/>
      <c r="I7" s="14"/>
      <c r="J7" s="14"/>
      <c r="K7" s="14"/>
      <c r="L7" s="15" t="s">
        <v>39</v>
      </c>
      <c r="M7" s="39" t="s">
        <v>54</v>
      </c>
      <c r="N7" s="15" t="s">
        <v>56</v>
      </c>
      <c r="O7" s="15" t="s">
        <v>58</v>
      </c>
      <c r="P7" s="14" t="s">
        <v>60</v>
      </c>
      <c r="Q7" s="14"/>
      <c r="R7" s="14" t="s">
        <v>65</v>
      </c>
      <c r="S7" s="14"/>
      <c r="T7" s="15" t="s">
        <v>73</v>
      </c>
      <c r="U7" s="52" t="s">
        <v>75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5" customHeight="true">
      <c r="A8" s="6"/>
      <c r="B8" s="15"/>
      <c r="C8" s="15"/>
      <c r="D8" s="15"/>
      <c r="E8" s="25" t="s">
        <v>34</v>
      </c>
      <c r="F8" s="14" t="s">
        <v>38</v>
      </c>
      <c r="G8" s="14"/>
      <c r="H8" s="14" t="s">
        <v>45</v>
      </c>
      <c r="I8" s="14"/>
      <c r="J8" s="14" t="s">
        <v>48</v>
      </c>
      <c r="K8" s="14"/>
      <c r="L8" s="25" t="s">
        <v>51</v>
      </c>
      <c r="M8" s="39"/>
      <c r="N8" s="15"/>
      <c r="O8" s="15"/>
      <c r="P8" s="14" t="s">
        <v>61</v>
      </c>
      <c r="Q8" s="14"/>
      <c r="R8" s="14" t="s">
        <v>66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5"/>
      <c r="F9" s="15" t="s">
        <v>39</v>
      </c>
      <c r="G9" s="14" t="s">
        <v>41</v>
      </c>
      <c r="H9" s="15" t="s">
        <v>39</v>
      </c>
      <c r="I9" s="14" t="s">
        <v>41</v>
      </c>
      <c r="J9" s="15" t="s">
        <v>39</v>
      </c>
      <c r="K9" s="14" t="s">
        <v>41</v>
      </c>
      <c r="L9" s="25"/>
      <c r="M9" s="39"/>
      <c r="N9" s="15"/>
      <c r="O9" s="15"/>
      <c r="P9" s="15" t="s">
        <v>39</v>
      </c>
      <c r="Q9" s="46" t="s">
        <v>41</v>
      </c>
      <c r="R9" s="15" t="s">
        <v>39</v>
      </c>
      <c r="S9" s="46" t="s">
        <v>41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24</v>
      </c>
      <c r="C10" s="16" t="s">
        <v>29</v>
      </c>
      <c r="D10" s="16" t="s">
        <v>31</v>
      </c>
      <c r="E10" s="16" t="s">
        <v>35</v>
      </c>
      <c r="F10" s="16" t="s">
        <v>40</v>
      </c>
      <c r="G10" s="28" t="s">
        <v>42</v>
      </c>
      <c r="H10" s="16" t="s">
        <v>46</v>
      </c>
      <c r="I10" s="28" t="s">
        <v>47</v>
      </c>
      <c r="J10" s="16" t="s">
        <v>49</v>
      </c>
      <c r="K10" s="28" t="s">
        <v>50</v>
      </c>
      <c r="L10" s="15" t="s">
        <v>52</v>
      </c>
      <c r="M10" s="15" t="s">
        <v>55</v>
      </c>
      <c r="N10" s="15" t="s">
        <v>57</v>
      </c>
      <c r="O10" s="15" t="s">
        <v>59</v>
      </c>
      <c r="P10" s="15" t="s">
        <v>62</v>
      </c>
      <c r="Q10" s="47" t="s">
        <v>64</v>
      </c>
      <c r="R10" s="15" t="s">
        <v>67</v>
      </c>
      <c r="S10" s="47" t="s">
        <v>70</v>
      </c>
      <c r="T10" s="15" t="s">
        <v>74</v>
      </c>
      <c r="U10" s="52" t="s">
        <v>76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2.2" customHeight="true">
      <c r="A11" s="8" t="s">
        <v>7</v>
      </c>
      <c r="B11" s="17" t="n">
        <v>1635</v>
      </c>
      <c r="C11" s="17" t="n">
        <v>197</v>
      </c>
      <c r="D11" s="17" t="n">
        <v>466</v>
      </c>
      <c r="E11" s="17" t="n">
        <f>SUM(B11:D11)</f>
        <v>2298</v>
      </c>
      <c r="F11" s="17" t="n">
        <v>734</v>
      </c>
      <c r="G11" s="29" t="n">
        <f>IF($L11=0, "--", ROUND(F11/$L11*100, 2))</f>
        <v>100</v>
      </c>
      <c r="H11" s="17" t="n">
        <v>0</v>
      </c>
      <c r="I11" s="29" t="n">
        <f>IF($L11=0, "--", ROUND(H11/$L11*100, 2))</f>
        <v>0</v>
      </c>
      <c r="J11" s="17" t="n">
        <v>0</v>
      </c>
      <c r="K11" s="29" t="n">
        <f>IF($L11=0, "--", ROUND(J11/$L11*100, 2))</f>
        <v>0</v>
      </c>
      <c r="L11" s="17" t="n">
        <f>SUM(F11, H11, J11)</f>
        <v>734</v>
      </c>
      <c r="M11" s="29" t="n">
        <v>1.2</v>
      </c>
      <c r="N11" s="17" t="n">
        <v>1246</v>
      </c>
      <c r="O11" s="17" t="n">
        <v>65</v>
      </c>
      <c r="P11" s="17" t="n">
        <f>SUM(L11, N11:O11)</f>
        <v>2045</v>
      </c>
      <c r="Q11" s="29" t="n">
        <f>IF($E11=0, "--", ROUND(P11/$E11*100, 2))</f>
        <v>88.99</v>
      </c>
      <c r="R11" s="17" t="n">
        <f>E11-P11</f>
        <v>253</v>
      </c>
      <c r="S11" s="29" t="n">
        <f>IF($E11=0, "--", ROUND(R11/$E11*100, 2))</f>
        <v>11.01</v>
      </c>
      <c r="T11" s="17" t="n">
        <v>253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303</v>
      </c>
      <c r="C12" s="17" t="n">
        <v>23</v>
      </c>
      <c r="D12" s="17" t="n">
        <v>103</v>
      </c>
      <c r="E12" s="17" t="n">
        <f>SUM(B12:D12)</f>
        <v>429</v>
      </c>
      <c r="F12" s="17" t="n">
        <v>202</v>
      </c>
      <c r="G12" s="29" t="n">
        <f>IF($L12=0, "--", ROUND(F12/$L12*100, 2))</f>
        <v>100</v>
      </c>
      <c r="H12" s="17" t="n">
        <v>0</v>
      </c>
      <c r="I12" s="29" t="n">
        <f>IF($L12=0, "--", ROUND(H12/$L12*100, 2))</f>
        <v>0</v>
      </c>
      <c r="J12" s="17" t="n">
        <v>0</v>
      </c>
      <c r="K12" s="29" t="n">
        <f>IF($L12=0, "--", ROUND(J12/$L12*100, 2))</f>
        <v>0</v>
      </c>
      <c r="L12" s="17" t="n">
        <f>SUM(F12, H12, J12)</f>
        <v>202</v>
      </c>
      <c r="M12" s="29" t="n">
        <v>1.27</v>
      </c>
      <c r="N12" s="17" t="n">
        <v>169</v>
      </c>
      <c r="O12" s="17" t="n">
        <v>15</v>
      </c>
      <c r="P12" s="17" t="n">
        <f>SUM(L12, N12:O12)</f>
        <v>386</v>
      </c>
      <c r="Q12" s="29" t="n">
        <f>IF($E12=0, "--", ROUND(P12/$E12*100, 2))</f>
        <v>89.98</v>
      </c>
      <c r="R12" s="17" t="n">
        <f>E12-P12</f>
        <v>43</v>
      </c>
      <c r="S12" s="29" t="n">
        <f>IF($E12=0, "--", ROUND(R12/$E12*100, 2))</f>
        <v>10.02</v>
      </c>
      <c r="T12" s="17" t="n">
        <v>43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271</v>
      </c>
      <c r="C13" s="17" t="n">
        <v>44</v>
      </c>
      <c r="D13" s="17" t="n">
        <v>162</v>
      </c>
      <c r="E13" s="17" t="n">
        <f>SUM(B13:D13)</f>
        <v>477</v>
      </c>
      <c r="F13" s="17" t="n">
        <v>184</v>
      </c>
      <c r="G13" s="29" t="n">
        <f>IF($L13=0, "--", ROUND(F13/$L13*100, 2))</f>
        <v>100</v>
      </c>
      <c r="H13" s="17" t="n">
        <v>0</v>
      </c>
      <c r="I13" s="29" t="n">
        <f>IF($L13=0, "--", ROUND(H13/$L13*100, 2))</f>
        <v>0</v>
      </c>
      <c r="J13" s="17" t="n">
        <v>0</v>
      </c>
      <c r="K13" s="29" t="n">
        <f>IF($L13=0, "--", ROUND(J13/$L13*100, 2))</f>
        <v>0</v>
      </c>
      <c r="L13" s="17" t="n">
        <f>SUM(F13, H13, J13)</f>
        <v>184</v>
      </c>
      <c r="M13" s="29" t="n">
        <v>0.94</v>
      </c>
      <c r="N13" s="17" t="n">
        <v>234</v>
      </c>
      <c r="O13" s="17" t="n">
        <v>7</v>
      </c>
      <c r="P13" s="17" t="n">
        <f>SUM(L13, N13:O13)</f>
        <v>425</v>
      </c>
      <c r="Q13" s="29" t="n">
        <f>IF($E13=0, "--", ROUND(P13/$E13*100, 2))</f>
        <v>89.1</v>
      </c>
      <c r="R13" s="17" t="n">
        <f>E13-P13</f>
        <v>52</v>
      </c>
      <c r="S13" s="29" t="n">
        <f>IF($E13=0, "--", ROUND(R13/$E13*100, 2))</f>
        <v>10.9</v>
      </c>
      <c r="T13" s="17" t="n">
        <v>52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434</v>
      </c>
      <c r="C14" s="17" t="n">
        <v>40</v>
      </c>
      <c r="D14" s="17" t="n">
        <v>53</v>
      </c>
      <c r="E14" s="17" t="n">
        <f>SUM(B14:D14)</f>
        <v>527</v>
      </c>
      <c r="F14" s="17" t="n">
        <v>182</v>
      </c>
      <c r="G14" s="29" t="n">
        <f>IF($L14=0, "--", ROUND(F14/$L14*100, 2))</f>
        <v>100</v>
      </c>
      <c r="H14" s="17" t="n">
        <v>0</v>
      </c>
      <c r="I14" s="29" t="n">
        <f>IF($L14=0, "--", ROUND(H14/$L14*100, 2))</f>
        <v>0</v>
      </c>
      <c r="J14" s="17" t="n">
        <v>0</v>
      </c>
      <c r="K14" s="29" t="n">
        <f>IF($L14=0, "--", ROUND(J14/$L14*100, 2))</f>
        <v>0</v>
      </c>
      <c r="L14" s="17" t="n">
        <f>SUM(F14, H14, J14)</f>
        <v>182</v>
      </c>
      <c r="M14" s="29" t="n">
        <v>1.29</v>
      </c>
      <c r="N14" s="17" t="n">
        <v>292</v>
      </c>
      <c r="O14" s="17" t="n">
        <v>9</v>
      </c>
      <c r="P14" s="17" t="n">
        <f>SUM(L14, N14:O14)</f>
        <v>483</v>
      </c>
      <c r="Q14" s="29" t="n">
        <f>IF($E14=0, "--", ROUND(P14/$E14*100, 2))</f>
        <v>91.65</v>
      </c>
      <c r="R14" s="17" t="n">
        <f>E14-P14</f>
        <v>44</v>
      </c>
      <c r="S14" s="29" t="n">
        <f>IF($E14=0, "--", ROUND(R14/$E14*100, 2))</f>
        <v>8.35</v>
      </c>
      <c r="T14" s="17" t="n">
        <v>44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196</v>
      </c>
      <c r="C15" s="17" t="n">
        <v>4</v>
      </c>
      <c r="D15" s="17" t="n">
        <v>44</v>
      </c>
      <c r="E15" s="17" t="n">
        <f>SUM(B15:D15)</f>
        <v>244</v>
      </c>
      <c r="F15" s="17" t="n">
        <v>44</v>
      </c>
      <c r="G15" s="29" t="n">
        <f>IF($L15=0, "--", ROUND(F15/$L15*100, 2))</f>
        <v>100</v>
      </c>
      <c r="H15" s="17" t="n">
        <v>0</v>
      </c>
      <c r="I15" s="29" t="n">
        <f>IF($L15=0, "--", ROUND(H15/$L15*100, 2))</f>
        <v>0</v>
      </c>
      <c r="J15" s="17" t="n">
        <v>0</v>
      </c>
      <c r="K15" s="29" t="n">
        <f>IF($L15=0, "--", ROUND(J15/$L15*100, 2))</f>
        <v>0</v>
      </c>
      <c r="L15" s="17" t="n">
        <f>SUM(F15, H15, J15)</f>
        <v>44</v>
      </c>
      <c r="M15" s="29" t="n">
        <v>1.15</v>
      </c>
      <c r="N15" s="17" t="n">
        <v>172</v>
      </c>
      <c r="O15" s="17" t="n">
        <v>15</v>
      </c>
      <c r="P15" s="17" t="n">
        <f>SUM(L15, N15:O15)</f>
        <v>231</v>
      </c>
      <c r="Q15" s="29" t="n">
        <f>IF($E15=0, "--", ROUND(P15/$E15*100, 2))</f>
        <v>94.67</v>
      </c>
      <c r="R15" s="17" t="n">
        <f>E15-P15</f>
        <v>13</v>
      </c>
      <c r="S15" s="29" t="n">
        <f>IF($E15=0, "--", ROUND(R15/$E15*100, 2))</f>
        <v>5.33</v>
      </c>
      <c r="T15" s="17" t="n">
        <v>13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210</v>
      </c>
      <c r="C16" s="17" t="n">
        <v>31</v>
      </c>
      <c r="D16" s="17" t="n">
        <v>50</v>
      </c>
      <c r="E16" s="17" t="n">
        <f>SUM(B16:D16)</f>
        <v>291</v>
      </c>
      <c r="F16" s="17" t="n">
        <v>79</v>
      </c>
      <c r="G16" s="29" t="n">
        <f>IF($L16=0, "--", ROUND(F16/$L16*100, 2))</f>
        <v>100</v>
      </c>
      <c r="H16" s="17" t="n">
        <v>0</v>
      </c>
      <c r="I16" s="29" t="n">
        <f>IF($L16=0, "--", ROUND(H16/$L16*100, 2))</f>
        <v>0</v>
      </c>
      <c r="J16" s="17" t="n">
        <v>0</v>
      </c>
      <c r="K16" s="29" t="n">
        <f>IF($L16=0, "--", ROUND(J16/$L16*100, 2))</f>
        <v>0</v>
      </c>
      <c r="L16" s="17" t="n">
        <f>SUM(F16, H16, J16)</f>
        <v>79</v>
      </c>
      <c r="M16" s="29" t="n">
        <v>1.54</v>
      </c>
      <c r="N16" s="17" t="n">
        <v>179</v>
      </c>
      <c r="O16" s="17" t="n">
        <v>2</v>
      </c>
      <c r="P16" s="17" t="n">
        <f>SUM(L16, N16:O16)</f>
        <v>260</v>
      </c>
      <c r="Q16" s="29" t="n">
        <f>IF($E16=0, "--", ROUND(P16/$E16*100, 2))</f>
        <v>89.35</v>
      </c>
      <c r="R16" s="17" t="n">
        <f>E16-P16</f>
        <v>31</v>
      </c>
      <c r="S16" s="29" t="n">
        <f>IF($E16=0, "--", ROUND(R16/$E16*100, 2))</f>
        <v>10.65</v>
      </c>
      <c r="T16" s="17" t="n">
        <v>31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110</v>
      </c>
      <c r="C17" s="17" t="n">
        <v>14</v>
      </c>
      <c r="D17" s="17" t="n">
        <v>33</v>
      </c>
      <c r="E17" s="17" t="n">
        <f>SUM(B17:D17)</f>
        <v>157</v>
      </c>
      <c r="F17" s="17" t="n">
        <v>25</v>
      </c>
      <c r="G17" s="29" t="n">
        <f>IF($L17=0, "--", ROUND(F17/$L17*100, 2))</f>
        <v>100</v>
      </c>
      <c r="H17" s="17" t="n">
        <v>0</v>
      </c>
      <c r="I17" s="29" t="n">
        <f>IF($L17=0, "--", ROUND(H17/$L17*100, 2))</f>
        <v>0</v>
      </c>
      <c r="J17" s="17" t="n">
        <v>0</v>
      </c>
      <c r="K17" s="29" t="n">
        <f>IF($L17=0, "--", ROUND(J17/$L17*100, 2))</f>
        <v>0</v>
      </c>
      <c r="L17" s="17" t="n">
        <f>SUM(F17, H17, J17)</f>
        <v>25</v>
      </c>
      <c r="M17" s="29" t="n">
        <v>1.14</v>
      </c>
      <c r="N17" s="17" t="n">
        <v>94</v>
      </c>
      <c r="O17" s="17" t="n">
        <v>15</v>
      </c>
      <c r="P17" s="17" t="n">
        <f>SUM(L17, N17:O17)</f>
        <v>134</v>
      </c>
      <c r="Q17" s="29" t="n">
        <f>IF($E17=0, "--", ROUND(P17/$E17*100, 2))</f>
        <v>85.35</v>
      </c>
      <c r="R17" s="17" t="n">
        <f>E17-P17</f>
        <v>23</v>
      </c>
      <c r="S17" s="29" t="n">
        <f>IF($E17=0, "--", ROUND(R17/$E17*100, 2))</f>
        <v>14.65</v>
      </c>
      <c r="T17" s="17" t="n">
        <v>23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76</v>
      </c>
      <c r="C18" s="17" t="n">
        <v>14</v>
      </c>
      <c r="D18" s="17" t="n">
        <v>17</v>
      </c>
      <c r="E18" s="17" t="n">
        <f>SUM(B18:D18)</f>
        <v>107</v>
      </c>
      <c r="F18" s="17" t="n">
        <v>15</v>
      </c>
      <c r="G18" s="29" t="n">
        <f>IF($L18=0, "--", ROUND(F18/$L18*100, 2))</f>
        <v>100</v>
      </c>
      <c r="H18" s="17" t="n">
        <v>0</v>
      </c>
      <c r="I18" s="29" t="n">
        <f>IF($L18=0, "--", ROUND(H18/$L18*100, 2))</f>
        <v>0</v>
      </c>
      <c r="J18" s="17" t="n">
        <v>0</v>
      </c>
      <c r="K18" s="29" t="n">
        <f>IF($L18=0, "--", ROUND(J18/$L18*100, 2))</f>
        <v>0</v>
      </c>
      <c r="L18" s="17" t="n">
        <f>SUM(F18, H18, J18)</f>
        <v>15</v>
      </c>
      <c r="M18" s="29" t="n">
        <v>0.87</v>
      </c>
      <c r="N18" s="17" t="n">
        <v>75</v>
      </c>
      <c r="O18" s="17" t="n">
        <v>1</v>
      </c>
      <c r="P18" s="17" t="n">
        <f>SUM(L18, N18:O18)</f>
        <v>91</v>
      </c>
      <c r="Q18" s="29" t="n">
        <f>IF($E18=0, "--", ROUND(P18/$E18*100, 2))</f>
        <v>85.05</v>
      </c>
      <c r="R18" s="17" t="n">
        <f>E18-P18</f>
        <v>16</v>
      </c>
      <c r="S18" s="29" t="n">
        <f>IF($E18=0, "--", ROUND(R18/$E18*100, 2))</f>
        <v>14.95</v>
      </c>
      <c r="T18" s="17" t="n">
        <v>16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20</v>
      </c>
      <c r="C19" s="17" t="n">
        <v>1</v>
      </c>
      <c r="D19" s="17" t="n">
        <v>2</v>
      </c>
      <c r="E19" s="17" t="n">
        <f>SUM(B19:D19)</f>
        <v>23</v>
      </c>
      <c r="F19" s="17" t="n">
        <v>0</v>
      </c>
      <c r="G19" s="29" t="str">
        <f>IF($L19=0, "--", ROUND(F19/$L19*100, 2))</f>
        <v>--</v>
      </c>
      <c r="H19" s="17" t="n">
        <v>0</v>
      </c>
      <c r="I19" s="29" t="str">
        <f>IF($L19=0, "--", ROUND(H19/$L19*100, 2))</f>
        <v>--</v>
      </c>
      <c r="J19" s="17" t="n">
        <v>0</v>
      </c>
      <c r="K19" s="29" t="str">
        <f>IF($L19=0, "--", ROUND(J19/$L19*100, 2))</f>
        <v>--</v>
      </c>
      <c r="L19" s="17" t="n">
        <f>SUM(F19, H19, J19)</f>
        <v>0</v>
      </c>
      <c r="M19" s="29" t="n">
        <v>0</v>
      </c>
      <c r="N19" s="17" t="n">
        <v>20</v>
      </c>
      <c r="O19" s="17" t="n">
        <v>1</v>
      </c>
      <c r="P19" s="17" t="n">
        <f>SUM(L19, N19:O19)</f>
        <v>21</v>
      </c>
      <c r="Q19" s="29" t="n">
        <f>IF($E19=0, "--", ROUND(P19/$E19*100, 2))</f>
        <v>91.3</v>
      </c>
      <c r="R19" s="17" t="n">
        <f>E19-P19</f>
        <v>2</v>
      </c>
      <c r="S19" s="29" t="n">
        <f>IF($E19=0, "--", ROUND(R19/$E19*100, 2))</f>
        <v>8.7</v>
      </c>
      <c r="T19" s="17" t="n">
        <v>2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15</v>
      </c>
      <c r="C20" s="17" t="n">
        <v>26</v>
      </c>
      <c r="D20" s="17" t="n">
        <v>2</v>
      </c>
      <c r="E20" s="17" t="n">
        <f>SUM(B20:D20)</f>
        <v>43</v>
      </c>
      <c r="F20" s="17" t="n">
        <v>3</v>
      </c>
      <c r="G20" s="29" t="n">
        <f>IF($L20=0, "--", ROUND(F20/$L20*100, 2))</f>
        <v>100</v>
      </c>
      <c r="H20" s="17" t="n">
        <v>0</v>
      </c>
      <c r="I20" s="29" t="n">
        <f>IF($L20=0, "--", ROUND(H20/$L20*100, 2))</f>
        <v>0</v>
      </c>
      <c r="J20" s="17" t="n">
        <v>0</v>
      </c>
      <c r="K20" s="29" t="n">
        <f>IF($L20=0, "--", ROUND(J20/$L20*100, 2))</f>
        <v>0</v>
      </c>
      <c r="L20" s="17" t="n">
        <f>SUM(F20, H20, J20)</f>
        <v>3</v>
      </c>
      <c r="M20" s="29" t="n">
        <v>1.83</v>
      </c>
      <c r="N20" s="17" t="n">
        <v>11</v>
      </c>
      <c r="O20" s="17" t="n">
        <v>0</v>
      </c>
      <c r="P20" s="17" t="n">
        <f>SUM(L20, N20:O20)</f>
        <v>14</v>
      </c>
      <c r="Q20" s="29" t="n">
        <f>IF($E20=0, "--", ROUND(P20/$E20*100, 2))</f>
        <v>32.56</v>
      </c>
      <c r="R20" s="17" t="n">
        <f>E20-P20</f>
        <v>29</v>
      </c>
      <c r="S20" s="29" t="n">
        <f>IF($E20=0, "--", ROUND(R20/$E20*100, 2))</f>
        <v>67.44</v>
      </c>
      <c r="T20" s="17" t="n">
        <v>29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/>
      <c r="B21" s="17"/>
      <c r="C21" s="17"/>
      <c r="D21" s="17"/>
      <c r="E21" s="17"/>
      <c r="F21" s="17"/>
      <c r="G21" s="29"/>
      <c r="H21" s="17"/>
      <c r="I21" s="29"/>
      <c r="J21" s="17"/>
      <c r="K21" s="29"/>
      <c r="L21" s="17"/>
      <c r="M21" s="29"/>
      <c r="N21" s="17"/>
      <c r="O21" s="17"/>
      <c r="P21" s="17"/>
      <c r="Q21" s="29"/>
      <c r="R21" s="17"/>
      <c r="S21" s="29"/>
      <c r="T21" s="17"/>
      <c r="U21" s="53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/>
      <c r="B22" s="17"/>
      <c r="C22" s="17"/>
      <c r="D22" s="17"/>
      <c r="E22" s="17"/>
      <c r="F22" s="17"/>
      <c r="G22" s="29"/>
      <c r="H22" s="17"/>
      <c r="I22" s="29"/>
      <c r="J22" s="17"/>
      <c r="K22" s="29"/>
      <c r="L22" s="17"/>
      <c r="M22" s="29"/>
      <c r="N22" s="17"/>
      <c r="O22" s="17"/>
      <c r="P22" s="17"/>
      <c r="Q22" s="29"/>
      <c r="R22" s="17"/>
      <c r="S22" s="29"/>
      <c r="T22" s="17"/>
      <c r="U22" s="53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17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63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43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18</v>
      </c>
      <c r="B28" s="10"/>
      <c r="C28" s="10"/>
      <c r="D28" s="10" t="s">
        <v>32</v>
      </c>
      <c r="E28" s="10"/>
      <c r="F28" s="10"/>
      <c r="G28" s="32"/>
      <c r="H28" s="9"/>
      <c r="I28" s="10"/>
      <c r="J28" s="31"/>
      <c r="K28" s="10"/>
      <c r="L28" s="10" t="s">
        <v>53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44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19</v>
      </c>
      <c r="B30" s="19" t="s">
        <v>25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20</v>
      </c>
      <c r="B31" s="20" t="s">
        <v>26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B31:N31"/>
    <mergeCell ref="B30:N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