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<sst xmlns="http://schemas.openxmlformats.org/spreadsheetml/2006/main" count="41">
  <si>
    <t>公開類</t>
  </si>
  <si>
    <t>月(年)報</t>
  </si>
  <si>
    <t xml:space="preserve"> 臺中市垃圾焚化廠操作營運情形(修正表)</t>
  </si>
  <si>
    <t>中華民國113年11月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</si>
  <si>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</si>
  <si>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</si>
  <si>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</si>
  <si>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</si>
  <si>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</si>
  <si>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</si>
  <si>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</si>
  <si>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>修正原因：因環境部環境管理署焚化廠營運管理資訊系統部分數據誤植，故修正。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</si>
  <si>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</si>
  <si>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</si>
  <si>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</si>
  <si>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</si>
  <si>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</si>
  <si>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</si>
  <si>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</si>
  <si>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</si>
  <si>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</si>
  <si>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</si>
  <si>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</si>
  <si>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</si>
  <si>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</si>
  <si>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</si>
  <si>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</si>
  <si>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</si>
  <si>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</si>
  <si>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</si>
  <si>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</si>
  <si>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</si>
  <si>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</si>
  <si>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</si>
  <si>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</si>
  <si>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</si>
  <si>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</si>
  <si>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</si>
  <si>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</si>
  <si>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</si>
  <si>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中華民國114年10月16日編製</t>
  </si>
</sst>
</file>

<file path=xl/styles.xml><?xml version="1.0" encoding="utf-8"?>
<styleSheet xmlns="http://schemas.openxmlformats.org/spreadsheetml/2006/main">
  <numFmts count="2">
    <numFmt formatCode="#,##0.00_);\-#,##0.00_);&quot;-&quot;_);@_)" numFmtId="197"/>
    <numFmt formatCode="#,##0.000_);\-#,##0.000_);&quot;-&quot;_);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/>
    <xf numFmtId="197" fontId="1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6" borderId="2" xfId="0" applyNumberFormat="true" applyFont="true" applyBorder="true"/>
    <xf numFmtId="197" fontId="1" borderId="0" xfId="0" applyNumberFormat="true" applyFont="true"/>
    <xf numFmtId="197" fontId="6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197" fontId="1" borderId="2" xfId="0" applyNumberFormat="true" applyFont="true" applyBorder="true"/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7" borderId="7" xfId="0" applyFont="true" applyBorder="true">
      <alignment vertical="center"/>
    </xf>
    <xf numFmtId="198" fontId="6" borderId="2" xfId="0" applyNumberFormat="true" applyFont="true" applyBorder="true"/>
    <xf numFmtId="198" fontId="6" borderId="0" xfId="0" applyNumberFormat="true" applyFont="true"/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0" sqref="D10:D10"/>
    </sheetView>
  </sheetViews>
  <sheetFormatPr customHeight="false" defaultColWidth="9.28125" defaultRowHeight="15"/>
  <cols>
    <col min="1" max="1" bestFit="false" customWidth="true" width="26.2109375" hidden="false" outlineLevel="0"/>
    <col min="2" max="13" bestFit="false" customWidth="true" width="12.78125" hidden="false" outlineLevel="0"/>
    <col min="14" max="14" bestFit="false" customWidth="true" width="15.3515625" hidden="false" outlineLevel="0"/>
    <col min="15" max="17" bestFit="false" customWidth="true" width="12.78125" hidden="false" outlineLevel="0"/>
  </cols>
  <sheetData>
    <row r="1" ht="27.6" customHeight="true">
      <c r="A1" s="1" t="s">
        <v>0</v>
      </c>
      <c r="B1" s="13" t="s">
        <v>13</v>
      </c>
      <c r="C1" s="12"/>
      <c r="D1" s="25"/>
      <c r="E1" s="25"/>
      <c r="F1" s="25"/>
      <c r="G1" s="25"/>
      <c r="H1" s="25"/>
      <c r="I1" s="25"/>
      <c r="J1" s="25"/>
      <c r="K1" s="25"/>
      <c r="L1" s="25"/>
      <c r="M1" s="25"/>
      <c r="N1" s="28"/>
      <c r="O1" s="34" t="s">
        <v>33</v>
      </c>
      <c r="P1" s="35" t="s">
        <v>36</v>
      </c>
      <c r="Q1" s="35"/>
      <c r="R1" s="38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9"/>
      <c r="O2" s="34" t="s">
        <v>34</v>
      </c>
      <c r="P2" s="35" t="s">
        <v>37</v>
      </c>
      <c r="Q2" s="35"/>
      <c r="R2" s="38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15</v>
      </c>
      <c r="C5" s="15"/>
      <c r="D5" s="15"/>
      <c r="E5" s="15" t="s">
        <v>20</v>
      </c>
      <c r="F5" s="15" t="s">
        <v>21</v>
      </c>
      <c r="G5" s="15"/>
      <c r="H5" s="15"/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  <c r="N5" s="15" t="s">
        <v>32</v>
      </c>
      <c r="O5" s="15" t="s">
        <v>35</v>
      </c>
      <c r="P5" s="15" t="s">
        <v>38</v>
      </c>
      <c r="Q5" s="36" t="s">
        <v>39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5" t="s">
        <v>16</v>
      </c>
      <c r="C6" s="15" t="s">
        <v>17</v>
      </c>
      <c r="D6" s="15" t="s">
        <v>18</v>
      </c>
      <c r="E6" s="15"/>
      <c r="F6" s="15" t="s">
        <v>16</v>
      </c>
      <c r="G6" s="15" t="s">
        <v>22</v>
      </c>
      <c r="H6" s="27" t="s">
        <v>23</v>
      </c>
      <c r="I6" s="15"/>
      <c r="J6" s="15"/>
      <c r="K6" s="15"/>
      <c r="L6" s="15"/>
      <c r="M6" s="15"/>
      <c r="N6" s="15"/>
      <c r="O6" s="15"/>
      <c r="P6" s="15"/>
      <c r="Q6" s="36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5" t="s">
        <v>5</v>
      </c>
      <c r="B7" s="16" t="n">
        <f>B8+B9+B10</f>
        <v>51651.29</v>
      </c>
      <c r="C7" s="21" t="n">
        <f>C8+C9+C10</f>
        <v>36517.45</v>
      </c>
      <c r="D7" s="21" t="n">
        <f>D8+D9+D10</f>
        <v>15133.84</v>
      </c>
      <c r="E7" s="26" t="n">
        <f>E8+E9+E10</f>
        <v>47883.82</v>
      </c>
      <c r="F7" s="26" t="n">
        <f>F8+F9+F10</f>
        <v>8984.37</v>
      </c>
      <c r="G7" s="26" t="n">
        <f>G8+G9+G10</f>
        <v>6024.03</v>
      </c>
      <c r="H7" s="26" t="n">
        <f>H8+H9+H10</f>
        <v>2960.34</v>
      </c>
      <c r="I7" s="26" t="n">
        <f>I8+I9+I10</f>
        <v>2960.34</v>
      </c>
      <c r="J7" s="26" t="n">
        <f>J8+J9+J10</f>
        <v>24997.54</v>
      </c>
      <c r="K7" s="26" t="n">
        <f>K8+K9+K10</f>
        <v>27180.01</v>
      </c>
      <c r="L7" s="26" t="n">
        <f>L8+L9+L10</f>
        <v>21396.06</v>
      </c>
      <c r="M7" s="26" t="n">
        <f>ROUND(L7/K7*100, 2)</f>
        <v>78.72</v>
      </c>
      <c r="N7" s="30" t="n">
        <f>N8+N9+N10</f>
        <v>56560.701</v>
      </c>
      <c r="O7" s="26" t="n">
        <f>O8+O9+O10</f>
        <v>3954</v>
      </c>
      <c r="P7" s="26" t="n">
        <f>P8+P9+P10</f>
        <v>1086</v>
      </c>
      <c r="Q7" s="26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6" t="s">
        <v>6</v>
      </c>
      <c r="B8" s="17" t="n">
        <f>C8+D8</f>
        <v>18195.59</v>
      </c>
      <c r="C8" s="22" t="n">
        <v>18195.59</v>
      </c>
      <c r="D8" s="22" t="n">
        <v>0</v>
      </c>
      <c r="E8" s="22" t="n">
        <v>15751.64</v>
      </c>
      <c r="F8" s="22" t="n">
        <f>G8+H8</f>
        <v>3467.71</v>
      </c>
      <c r="G8" s="22" t="n">
        <v>1997.74</v>
      </c>
      <c r="H8" s="22" t="n">
        <v>1469.97</v>
      </c>
      <c r="I8" s="22" t="n">
        <v>1469.97</v>
      </c>
      <c r="J8" s="22" t="n">
        <v>9045.73</v>
      </c>
      <c r="K8" s="22" t="n">
        <v>6767.08</v>
      </c>
      <c r="L8" s="22" t="n">
        <v>5159.73</v>
      </c>
      <c r="M8" s="22" t="n">
        <f>ROUND(L8/K8*100, 2)</f>
        <v>76.25</v>
      </c>
      <c r="N8" s="31" t="n">
        <v>12705.984</v>
      </c>
      <c r="O8" s="22" t="n">
        <v>1970</v>
      </c>
      <c r="P8" s="22" t="n">
        <v>190</v>
      </c>
      <c r="Q8" s="22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6" t="s">
        <v>7</v>
      </c>
      <c r="B9" s="17" t="n">
        <f>C9+D9</f>
        <v>11525.96</v>
      </c>
      <c r="C9" s="23" t="n">
        <v>4868.11</v>
      </c>
      <c r="D9" s="23" t="n">
        <v>6657.85</v>
      </c>
      <c r="E9" s="22" t="n">
        <v>8797.14</v>
      </c>
      <c r="F9" s="22" t="n">
        <f>G9+H9</f>
        <v>1508.85</v>
      </c>
      <c r="G9" s="22" t="n">
        <v>1161.95</v>
      </c>
      <c r="H9" s="22" t="n">
        <v>346.9</v>
      </c>
      <c r="I9" s="22" t="n">
        <v>346.9</v>
      </c>
      <c r="J9" s="22" t="n">
        <v>4405.02</v>
      </c>
      <c r="K9" s="22" t="n">
        <v>5072.4</v>
      </c>
      <c r="L9" s="22" t="n">
        <v>3797.6</v>
      </c>
      <c r="M9" s="22" t="n">
        <f>ROUND(L9/K9*100, 2)</f>
        <v>74.87</v>
      </c>
      <c r="N9" s="31" t="n">
        <v>9831.011</v>
      </c>
      <c r="O9" s="22" t="n">
        <v>594</v>
      </c>
      <c r="P9" s="22" t="n">
        <v>846</v>
      </c>
      <c r="Q9" s="22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6" t="s">
        <v>8</v>
      </c>
      <c r="B10" s="17" t="n">
        <f>C10+D10</f>
        <v>21929.74</v>
      </c>
      <c r="C10" s="23" t="n">
        <v>13453.75</v>
      </c>
      <c r="D10" s="23" t="n">
        <v>8475.99</v>
      </c>
      <c r="E10" s="22" t="n">
        <v>23335.04</v>
      </c>
      <c r="F10" s="22" t="n">
        <f>G10+H10</f>
        <v>4007.81</v>
      </c>
      <c r="G10" s="22" t="n">
        <v>2864.34</v>
      </c>
      <c r="H10" s="22" t="n">
        <v>1143.47</v>
      </c>
      <c r="I10" s="22" t="n">
        <v>1143.47</v>
      </c>
      <c r="J10" s="22" t="n">
        <v>11546.79</v>
      </c>
      <c r="K10" s="22" t="n">
        <v>15340.53</v>
      </c>
      <c r="L10" s="22" t="n">
        <v>12438.73</v>
      </c>
      <c r="M10" s="22" t="n">
        <f>ROUND(L10/K10*100, 2)</f>
        <v>81.08</v>
      </c>
      <c r="N10" s="31" t="n">
        <v>34023.706</v>
      </c>
      <c r="O10" s="22" t="n">
        <v>1390</v>
      </c>
      <c r="P10" s="22" t="n">
        <v>50</v>
      </c>
      <c r="Q10" s="22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19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2"/>
      <c r="O18" s="32"/>
      <c r="P18" s="32"/>
      <c r="Q18" s="37" t="s">
        <v>40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41.45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3"/>
      <c r="O20" s="33"/>
      <c r="P20" s="33"/>
      <c r="Q20" s="33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9" customHeight="true">
      <c r="A21" s="11" t="s">
        <v>12</v>
      </c>
      <c r="B21" s="11"/>
      <c r="C21" s="12"/>
      <c r="D21" s="11" t="s">
        <v>19</v>
      </c>
      <c r="E21" s="11"/>
      <c r="F21" s="12"/>
      <c r="G21" s="11"/>
      <c r="H21" s="11" t="s">
        <v>24</v>
      </c>
      <c r="I21" s="11"/>
      <c r="J21" s="12"/>
      <c r="K21" s="12"/>
      <c r="L21" s="12"/>
      <c r="M21" s="11" t="s">
        <v>31</v>
      </c>
      <c r="N21" s="33"/>
      <c r="O21" s="33"/>
      <c r="P21" s="33"/>
      <c r="Q21" s="33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1"/>
      <c r="B22" s="11"/>
      <c r="C22" s="11"/>
      <c r="D22" s="11"/>
      <c r="E22" s="11"/>
      <c r="F22" s="12"/>
      <c r="G22" s="11"/>
      <c r="H22" s="11" t="s">
        <v>25</v>
      </c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J6"/>
    <mergeCell ref="K5:K6"/>
    <mergeCell ref="L5:L6"/>
    <mergeCell ref="M5:M6"/>
    <mergeCell ref="A20:M20"/>
    <mergeCell ref="A19:M19"/>
    <mergeCell ref="A18:M18"/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</mergeCells>
  <dataValidations count="57">
    <dataValidation type="decimal" errorStyle="warning" operator="equal" allowBlank="0" showInputMessage="1" showErrorMessage="1" errorTitle="" error="{2}" promptTitle="" prompt="" sqref="A4:A4">
      <formula1>"='中華民國113年11月$0_3_0$2024'/11"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"='臺中市文山垃圾焚化廠$0_7_0$1608200001'"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"='臺中市后里資源回收廠$0_8_0$1608200002'"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"='臺中市烏日資源回收廠$0_9_0$1608200003'"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"='垃圾焚化廠操作營運情形_進廠量依焚化廠分_公噸_$0_4_1$1125104a001'"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8:B8">
      <formula1>"='檢誤$0_7_1$0000'"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9:B9">
      <formula1>"='檢誤$0_8_1$0000'"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0:B10">
      <formula1>"='檢誤$0_9_1$0000'"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:C1">
      <formula1>"='臺中市$0_0_2$010000066000'"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6:C6">
      <formula1>"='一般廢棄物$0_5_2$1608000001'"</formula1>
      <formula2>k-SmartTag-muti2</formula2>
    </dataValidation>
    <dataValidation type="decimal" errorStyle="warning" operator="equal" allowBlank="0" showInputMessage="1" showErrorMessage="1" errorTitle="" error="{2}" promptTitle="" prompt="" sqref="C7:C7">
      <formula1>"='檢誤$0_6_2$0000'"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"='一般事業廢棄物$0_5_3$1608000002'"</formula1>
      <formula2>k-SmartTag-muti2</formula2>
    </dataValidation>
    <dataValidation type="decimal" errorStyle="warning" operator="equal" allowBlank="0" showInputMessage="1" showErrorMessage="1" errorTitle="" error="{2}" promptTitle="" prompt="" sqref="D7:D7">
      <formula1>"='檢誤$0_6_3$0000'"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"='垃圾焚化廠操作營運情形_焚化處理量依焚化廠分_公噸_$0_4_4$1125104a002'"</formula1>
      <formula2>k-SmartTag-statCourseNo</formula2>
    </dataValidation>
    <dataValidation type="decimal" errorStyle="warning" operator="equal" allowBlank="0" showInputMessage="1" showErrorMessage="1" errorTitle="" error="{2}" promptTitle="" prompt="" sqref="E7:E7">
      <formula1>"='檢誤$0_6_4$0000'"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"='垃圾焚化廠操作營運情形_灰渣出廠量依焚化廠分_公噸_$0_4_5$1125104a003'"</formula1>
      <formula2>k-SmartTag-statCourseNo</formula2>
    </dataValidation>
    <dataValidation type="decimal" errorStyle="warning" operator="equal" allowBlank="0" showInputMessage="1" showErrorMessage="1" errorTitle="" error="{2}" promptTitle="" prompt="" sqref="F7:F7">
      <formula1>"='檢誤$0_6_5$0000'"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"='底渣量$0_5_6$1608100001'"</formula1>
      <formula2>k-SmartTag-muti2</formula2>
    </dataValidation>
    <dataValidation type="decimal" errorStyle="warning" operator="equal" allowBlank="0" showInputMessage="1" showErrorMessage="1" errorTitle="" error="{2}" promptTitle="" prompt="" sqref="G7:G7">
      <formula1>"='檢誤$0_6_6$0000'"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"='飛灰量_含反應生成物_$0_5_7$1608100002'"</formula1>
      <formula2>k-SmartTag-muti2</formula2>
    </dataValidation>
    <dataValidation type="decimal" errorStyle="warning" operator="equal" allowBlank="0" showInputMessage="1" showErrorMessage="1" errorTitle="" error="{2}" promptTitle="" prompt="" sqref="H7:H7">
      <formula1>"='檢誤$0_6_7$0000'"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"='垃圾焚化廠操作營運情形_灰渣送至掩埋場掩埋量依焚化廠分_公噸_$0_4_8$1125104a004'"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I7:I7">
      <formula1>"='檢誤$0_6_8$0000'"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5:J5">
      <formula1>"='垃圾焚化廠操作營運情形_廢氣處理設備活性碳使用量依焚化廠分_公斤_$0_4_9$1125104a005'"</formula1>
      <formula2>k-SmartTag-statCourseNo</formula2>
    </dataValidation>
    <dataValidation type="decimal" errorStyle="warning" operator="equal" allowBlank="0" showInputMessage="1" showErrorMessage="1" errorTitle="" error="{2}" promptTitle="" prompt="" sqref="J7:J7">
      <formula1>"='檢誤$0_6_9$0000'"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"='垃圾焚化廠操作營運情形_發電量依焚化廠分_千度_$0_4_10$1125104a006'"</formula1>
      <formula2>k-SmartTag-statCourseNo</formula2>
    </dataValidation>
    <dataValidation type="decimal" errorStyle="warning" operator="equal" allowBlank="0" showInputMessage="1" showErrorMessage="1" errorTitle="" error="{2}" promptTitle="" prompt="" sqref="K7:K7">
      <formula1>"='檢誤$0_6_10$0000'"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"='垃圾焚化廠操作營運情形_售電量依焚化廠分_千度_$0_4_11$1125104a007'"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"='檢誤$0_6_11$0000'"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5:M5">
      <formula1>"='垃圾焚化廠操作營運情形_售電率依焚化廠分_百分比_$0_4_12$1125104a008'"</formula1>
      <formula2>k-SmartTag-statCourseNo</formula2>
    </dataValidation>
    <dataValidation type="decimal" errorStyle="warning" operator="equal" allowBlank="0" showInputMessage="1" showErrorMessage="1" errorTitle="" error="{2}" promptTitle="" prompt="" sqref="M7:M7">
      <formula1>"='檢誤$0_6_12$0000'"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5:N5">
      <formula1>"='垃圾焚化廠操作營運情形_售電所得依焚化廠分_千元_$0_4_13$1125104a009'"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N7:N7">
      <formula1>"='檢誤$0_6_13$0000'"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5:O5">
      <formula1>"='垃圾焚化廠操作營運情形_操作時數依焚化廠分_小時_$0_4_14$1125104a010'"</formula1>
      <formula2>k-SmartTag-statCourseNo</formula2>
    </dataValidation>
    <dataValidation type="decimal" errorStyle="warning" operator="equal" allowBlank="0" showInputMessage="1" showErrorMessage="1" errorTitle="" error="{2}" promptTitle="" prompt="" sqref="O7:O7">
      <formula1>"='檢誤$0_6_14$0000'"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5:P5">
      <formula1>"='垃圾焚化廠操作營運情形_停爐時數依焚化廠分_小時_$0_4_15$1125104a011'"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P7:P7">
      <formula1>"='檢誤$0_6_15$0000'"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5:Q5">
      <formula1>"='垃圾焚化廠操作營運情形_設計日焚化處理量依焚化廠分_公噸_日_$0_4_16$1125104a012'"</formula1>
      <formula2>k-SmartTag-statCourseNo</formula2>
    </dataValidation>
    <dataValidation type="decimal" errorStyle="warning" operator="equal" allowBlank="0" showInputMessage="1" showErrorMessage="1" errorTitle="" error="{2}" promptTitle="" prompt="" sqref="Q7:Q7">
      <formula1>"='檢誤$0_6_16$0000'"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