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<sst xmlns="http://schemas.openxmlformats.org/spreadsheetml/2006/main" count="72">
  <si>
    <t>公開類</t>
  </si>
  <si>
    <t>月報</t>
  </si>
  <si>
    <t>臺中市西屯區公所一般公文統計表</t>
  </si>
  <si>
    <t>中華民國114年5月</t>
  </si>
  <si>
    <t>合計</t>
  </si>
  <si>
    <t>公用課</t>
  </si>
  <si>
    <t>人事室</t>
  </si>
  <si>
    <t>會計室</t>
  </si>
  <si>
    <t>民政課</t>
  </si>
  <si>
    <t>農業及建設課</t>
  </si>
  <si>
    <t>社會課</t>
  </si>
  <si>
    <t>人文課</t>
  </si>
  <si>
    <t>政風室</t>
  </si>
  <si>
    <t>秘書室</t>
  </si>
  <si>
    <t xml:space="preserve"> 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</si>
  <si>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</si>
  <si>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</si>
  <si>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</si>
  <si>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</si>
  <si>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</si>
  <si>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</si>
  <si>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</si>
  <si>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</si>
  <si>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</si>
  <si>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</si>
  <si>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</si>
  <si>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</si>
  <si>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</si>
  <si>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</si>
  <si>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</si>
  <si>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</si>
  <si>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</si>
  <si>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</si>
  <si>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</si>
  <si>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</si>
  <si>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業務審核</t>
  </si>
  <si>
    <t>統計審核</t>
  </si>
  <si>
    <t>%</t>
  </si>
  <si>
    <t>﹝5﹞/﹝8﹞</t>
  </si>
  <si>
    <t>6日以上至30日(含)辦結</t>
  </si>
  <si>
    <t>﹝6﹞</t>
  </si>
  <si>
    <t>﹝6﹞/﹝8﹞</t>
  </si>
  <si>
    <t>30日以上辦結</t>
  </si>
  <si>
    <t>﹝7﹞</t>
  </si>
  <si>
    <t>業務主管人員</t>
  </si>
  <si>
    <t>主辦統計人員</t>
  </si>
  <si>
    <t>﹝7﹞/﹝8﹞</t>
  </si>
  <si>
    <t>小計</t>
  </si>
  <si>
    <t>﹝5﹞+﹝6﹞+﹝7﹞</t>
  </si>
  <si>
    <t>﹝8﹞</t>
  </si>
  <si>
    <t>存查件數</t>
  </si>
  <si>
    <t>﹝9﹞</t>
  </si>
  <si>
    <t>辦結公文合計</t>
  </si>
  <si>
    <t>﹝8﹞+﹝9﹞</t>
  </si>
  <si>
    <t>﹝10﹞</t>
  </si>
  <si>
    <t>﹝10﹞/﹝4﹞</t>
  </si>
  <si>
    <t>機關首長</t>
  </si>
  <si>
    <t>發文平均使用日數</t>
  </si>
  <si>
    <t>﹝11﹞</t>
  </si>
  <si>
    <t>待辦公文統計</t>
  </si>
  <si>
    <t>﹝4﹞-﹝10﹞</t>
  </si>
  <si>
    <t>﹝12﹞</t>
  </si>
  <si>
    <t>編製機關</t>
  </si>
  <si>
    <t>表號</t>
  </si>
  <si>
    <t>﹝12﹞/﹝4﹞</t>
  </si>
  <si>
    <t xml:space="preserve"> 中華民國114年6月3日編製</t>
  </si>
  <si>
    <t>臺中市西屯區公所</t>
  </si>
  <si>
    <t>30280-06-02-3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</si>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</sst>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11">
    <numFmt formatCode="#,##0_ " numFmtId="197"/>
    <numFmt formatCode="_-* #,##0_-;\-* #,##0_-;_-* &quot;-&quot;_-;_-@_-" numFmtId="198"/>
    <numFmt formatCode="0.00_ " numFmtId="199"/>
    <numFmt formatCode="_-* #,##0.00_-;\-* #,##0.00_-;_-* &quot;-&quot;??_-;_-@_-" numFmtId="200"/>
    <numFmt formatCode="0.00_);[Red]\(0.00\)" numFmtId="201"/>
    <numFmt formatCode="mm-dd-yy" numFmtId="202"/>
    <numFmt formatCode="#,##0.00_ " numFmtId="203"/>
    <numFmt formatCode="[&gt;0]_-* #,##0.00_-;[&lt;0]&quot;-&quot;* #,##0.00_-;[=0]_-* &quot;-&quot;??_-;_-@_-" numFmtId="204"/>
    <numFmt formatCode="0_);[Red]\(0\)" numFmtId="205"/>
    <numFmt formatCode="0_ " numFmtId="206"/>
    <numFmt formatCode="0;[Red]0" numFmtId="207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Arial Unicode MS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2" borderId="5" xfId="0" applyFont="true" applyBorder="true">
      <alignment horizontal="right" vertical="center" wrapText="true"/>
    </xf>
    <xf numFmtId="0" fontId="2" borderId="6" xfId="0" applyFont="true" applyBorder="true">
      <alignment horizontal="right" vertical="center" wrapText="true"/>
    </xf>
    <xf numFmtId="0" fontId="2" borderId="1" xfId="0" applyFont="true" applyBorder="true">
      <alignment horizontal="left" vertical="center"/>
    </xf>
    <xf numFmtId="0" fontId="4" borderId="7" xfId="0" applyFont="true" applyBorder="true">
      <alignment horizontal="center" vertical="center" wrapText="true"/>
    </xf>
    <xf numFmtId="0" fontId="4" borderId="7" xfId="0" applyFont="true" applyBorder="true">
      <alignment horizontal="center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2" borderId="8" xfId="0" applyFont="true" applyBorder="true">
      <alignment horizontal="right" vertical="center"/>
    </xf>
    <xf numFmtId="0" fontId="2" borderId="9" xfId="0" applyFont="true" applyBorder="true">
      <alignment horizontal="left" vertical="center"/>
    </xf>
    <xf numFmtId="0" fontId="3" borderId="3" xfId="0" applyFont="true" applyBorder="true">
      <alignment horizontal="center" vertical="center" wrapText="true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5" borderId="1" xfId="0" applyNumberFormat="true" applyFont="true" applyBorder="true">
      <alignment horizontal="center" vertical="center" wrapText="true"/>
    </xf>
    <xf numFmtId="197" fontId="6" borderId="1" xfId="0" applyNumberFormat="true" applyFont="true" applyBorder="true">
      <alignment horizontal="right" vertical="center"/>
    </xf>
    <xf numFmtId="0" fontId="1" fillId="2" borderId="1" xfId="0" applyFont="true" applyFill="true" applyBorder="true">
      <alignment horizontal="center" vertical="center"/>
    </xf>
    <xf numFmtId="0" fontId="1" borderId="0" xfId="0" applyFont="true">
      <alignment horizontal="left" vertical="center"/>
    </xf>
    <xf numFmtId="0" fontId="2" borderId="0" xfId="0" applyFont="true">
      <alignment horizontal="left" vertical="center"/>
    </xf>
    <xf numFmtId="0" fontId="7" borderId="0" xfId="0" applyFont="true">
      <alignment horizontal="right" vertical="center"/>
    </xf>
    <xf numFmtId="0" fontId="2" borderId="3" xfId="0" applyFont="true" applyBorder="true">
      <alignment horizontal="right" vertical="center"/>
    </xf>
    <xf numFmtId="198" fontId="6" borderId="1" xfId="0" applyNumberFormat="true" applyFont="true" applyBorder="true">
      <alignment horizontal="right" vertical="center"/>
    </xf>
    <xf numFmtId="197" fontId="2" borderId="2" xfId="0" applyNumberFormat="true" applyFont="true" applyBorder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199" fontId="6" borderId="1" xfId="0" applyNumberFormat="true" applyFont="true" applyBorder="true">
      <alignment horizontal="right" vertical="center"/>
    </xf>
    <xf numFmtId="0" fontId="9" borderId="0" xfId="0" applyFont="true">
      <alignment horizontal="right" vertical="center"/>
    </xf>
    <xf numFmtId="0" fontId="10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center" vertical="center" wrapText="true"/>
    </xf>
    <xf numFmtId="200" fontId="6" borderId="1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10" fontId="2" borderId="0" xfId="0" applyNumberFormat="true" applyFont="true">
      <alignment horizontal="right" vertical="center"/>
    </xf>
    <xf numFmtId="10" fontId="2" borderId="3" xfId="0" applyNumberFormat="true" applyFont="true" applyBorder="true">
      <alignment horizontal="right" vertical="center"/>
    </xf>
    <xf numFmtId="10" fontId="2" borderId="2" xfId="0" applyNumberFormat="true" applyFont="true" applyBorder="true">
      <alignment horizontal="right" vertical="center"/>
    </xf>
    <xf numFmtId="10" fontId="6" borderId="1" xfId="0" applyNumberFormat="true" applyFont="true" applyBorder="true">
      <alignment horizontal="center" vertical="center" wrapText="true"/>
    </xf>
    <xf numFmtId="199" fontId="1" fillId="2" borderId="1" xfId="0" applyNumberFormat="true" applyFont="true" applyFill="true" applyBorder="true">
      <alignment horizontal="center" vertical="center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201" fontId="1" borderId="1" xfId="0" applyNumberFormat="true" applyFont="true" applyBorder="true">
      <alignment horizontal="center" vertical="center"/>
    </xf>
    <xf numFmtId="201" fontId="1" fillId="2" borderId="1" xfId="0" applyNumberFormat="true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10" fontId="1" borderId="3" xfId="0" applyNumberFormat="true" applyFont="true" applyBorder="true">
      <alignment horizontal="center" vertical="center"/>
    </xf>
    <xf numFmtId="10" fontId="2" borderId="1" xfId="0" applyNumberFormat="true" applyFont="true" applyBorder="true">
      <alignment horizontal="center" vertical="center" wrapText="true"/>
    </xf>
    <xf numFmtId="10" fontId="5" borderId="1" xfId="0" applyNumberFormat="true" applyFont="true" applyBorder="true">
      <alignment horizontal="center" vertical="center" wrapText="true"/>
    </xf>
    <xf numFmtId="199" fontId="2" borderId="2" xfId="0" applyNumberFormat="true" applyFont="true" applyBorder="true">
      <alignment horizontal="right" vertical="center" wrapText="true"/>
    </xf>
    <xf numFmtId="199" fontId="2" borderId="0" xfId="0" applyNumberFormat="true" applyFont="true">
      <alignment horizontal="right" vertical="center" wrapText="true"/>
    </xf>
    <xf numFmtId="199" fontId="1" borderId="0" xfId="0" applyNumberFormat="true" applyFont="true">
      <alignment horizontal="right" vertical="center" wrapText="true"/>
    </xf>
    <xf numFmtId="202" fontId="1" borderId="3" xfId="0" applyNumberFormat="true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0" fontId="5" borderId="1" xfId="0" applyFont="true" applyBorder="true">
      <alignment horizontal="center" vertical="center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2" borderId="0" xfId="0" applyFont="true">
      <alignment horizontal="center" vertical="center" wrapText="true"/>
    </xf>
    <xf numFmtId="0" fontId="2" borderId="3" xfId="0" applyFont="true" applyBorder="true">
      <alignment horizontal="center" vertical="center" wrapText="true"/>
    </xf>
    <xf numFmtId="203" fontId="6" borderId="1" xfId="0" applyNumberFormat="true" applyFont="true" applyBorder="true">
      <alignment horizontal="right" vertical="center"/>
    </xf>
    <xf numFmtId="204" fontId="6" borderId="1" xfId="0" applyNumberFormat="true" applyFont="true" applyBorder="true">
      <alignment horizontal="right" vertical="center"/>
    </xf>
    <xf numFmtId="205" fontId="1" borderId="1" xfId="0" applyNumberFormat="true" applyFont="true" applyBorder="true">
      <alignment horizontal="center" vertical="center"/>
    </xf>
    <xf numFmtId="205" fontId="1" fillId="2" borderId="1" xfId="0" applyNumberFormat="true" applyFont="true" applyFill="true" applyBorder="true">
      <alignment horizontal="center" vertical="center"/>
    </xf>
    <xf numFmtId="0" fontId="2" borderId="5" xfId="0" applyFont="true" applyBorder="true">
      <alignment horizontal="right" vertical="center"/>
    </xf>
    <xf numFmtId="0" fontId="5" borderId="6" xfId="0" applyFont="true" applyBorder="true">
      <alignment horizontal="right" vertical="center"/>
    </xf>
    <xf numFmtId="0" fontId="5" borderId="1" xfId="0" applyFont="true" applyBorder="true">
      <alignment horizontal="center" vertical="center" wrapText="true"/>
    </xf>
    <xf numFmtId="206" fontId="1" borderId="1" xfId="0" applyNumberFormat="true" applyFont="true" applyBorder="true">
      <alignment horizontal="center" vertical="center"/>
    </xf>
    <xf numFmtId="207" fontId="1" borderId="1" xfId="0" applyNumberFormat="true" applyFont="true" applyBorder="true">
      <alignment horizontal="center" vertical="center"/>
    </xf>
    <xf numFmtId="207" fontId="1" fillId="2" borderId="1" xfId="0" applyNumberFormat="true" applyFont="true" applyFill="true" applyBorder="true">
      <alignment horizontal="center" vertical="center"/>
    </xf>
    <xf numFmtId="10" fontId="1" borderId="1" xfId="0" applyNumberFormat="true" applyFont="true" applyBorder="true">
      <alignment horizontal="center" vertical="center"/>
    </xf>
    <xf numFmtId="10" fontId="11" borderId="1" xfId="0" applyNumberFormat="true" applyFont="true" applyBorder="true">
      <alignment horizontal="center" vertical="center"/>
    </xf>
    <xf numFmtId="10" fontId="1" borderId="2" xfId="0" applyNumberFormat="true" applyFont="true" applyBorder="true">
      <alignment horizontal="center" vertical="center"/>
    </xf>
    <xf numFmtId="10" fontId="2" borderId="0" xfId="0" applyNumberFormat="true" applyFont="true">
      <alignment horizontal="right" vertical="center" wrapText="true"/>
    </xf>
    <xf numFmtId="49" fontId="2" borderId="1" xfId="0" applyNumberFormat="true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5" borderId="10" xfId="0" applyNumberFormat="true" applyFont="true" applyBorder="true">
      <alignment horizontal="center" vertical="center" wrapText="true"/>
    </xf>
    <xf numFmtId="200" fontId="6" borderId="10" xfId="0" applyNumberFormat="true" applyFont="true" applyBorder="true">
      <alignment horizontal="right" vertical="center"/>
    </xf>
    <xf numFmtId="0" fontId="1" borderId="10" xfId="0" applyFont="true" applyBorder="true">
      <alignment horizontal="center" vertical="center"/>
    </xf>
    <xf numFmtId="0" fontId="1" fillId="2" borderId="10" xfId="0" applyFont="true" applyFill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fillId="2" borderId="8" xfId="0" applyFont="true" applyFill="true" applyBorder="true">
      <alignment horizontal="right" vertical="center"/>
    </xf>
    <xf numFmtId="0" fontId="1" fillId="2" borderId="0" xfId="0" applyFont="true" applyFill="true">
      <alignment horizontal="right" vertical="center"/>
    </xf>
    <xf numFmtId="0" fontId="2" borderId="0" xfId="0" applyFont="true">
      <alignment horizontal="center" vertical="center"/>
    </xf>
    <xf numFmtId="49" fontId="6" borderId="0" xfId="0" applyNumberFormat="true" applyFont="true">
      <alignment horizontal="center" vertical="center"/>
    </xf>
    <xf numFmtId="199" fontId="12" fillId="2" borderId="0" xfId="0" applyNumberFormat="true" applyFont="true" applyFill="true">
      <alignment horizontal="right" vertical="center"/>
    </xf>
    <xf numFmtId="0" fontId="6" borderId="0" xfId="0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H29" sqref="H29:H29"/>
    </sheetView>
  </sheetViews>
  <sheetFormatPr customHeight="false" defaultColWidth="9.28125" defaultRowHeight="15"/>
  <cols>
    <col min="1" max="1" bestFit="false" customWidth="true" width="25.2109375" hidden="false" outlineLevel="0"/>
    <col min="2" max="2" bestFit="false" customWidth="true" width="13.3515625" hidden="false" outlineLevel="0"/>
    <col min="3" max="6" bestFit="false" customWidth="true" width="12.921875" hidden="false" outlineLevel="0"/>
    <col min="7" max="7" bestFit="false" customWidth="true" width="12.2109375" hidden="false" outlineLevel="0"/>
    <col min="8" max="9" bestFit="false" customWidth="true" width="13.2109375" hidden="false" outlineLevel="0"/>
    <col min="10" max="11" bestFit="false" customWidth="true" width="12.3515625" hidden="false" outlineLevel="0"/>
    <col min="12" max="12" bestFit="false" customWidth="true" width="14.921875" hidden="false" outlineLevel="0"/>
    <col min="13" max="15" bestFit="false" customWidth="true" width="13.2109375" hidden="false" outlineLevel="0"/>
    <col min="16" max="16" bestFit="false" customWidth="true" width="11.2109375" hidden="false" outlineLevel="0"/>
    <col min="17" max="17" bestFit="false" customWidth="true" width="14.2109375" hidden="false" outlineLevel="0"/>
    <col min="18" max="18" bestFit="false" customWidth="true" width="12.921875" hidden="false" outlineLevel="0"/>
    <col min="19" max="20" bestFit="false" customWidth="true" width="13.3515625" hidden="false" outlineLevel="0"/>
    <col min="21" max="22" bestFit="false" customWidth="true" width="11.2109375" hidden="false" outlineLevel="0"/>
    <col min="23" max="23" bestFit="false" customWidth="true" width="2.2109375" hidden="false" outlineLevel="0"/>
    <col min="24" max="24" bestFit="false" customWidth="true" width="16.2109375" hidden="false" outlineLevel="0"/>
    <col min="25" max="25" bestFit="false" customWidth="true" width="9.2109375" hidden="false" outlineLevel="0"/>
    <col min="26" max="26" bestFit="false" customWidth="true" width="16.640625" hidden="false" outlineLevel="0"/>
    <col min="27" max="50" bestFit="false" customWidth="true" width="9.2109375" hidden="false" outlineLevel="0"/>
  </cols>
  <sheetData>
    <row r="1" ht="27" customHeight="true">
      <c r="A1" s="1" t="s">
        <v>0</v>
      </c>
      <c r="B1" s="13"/>
      <c r="C1" s="22"/>
      <c r="D1" s="22"/>
      <c r="E1" s="22"/>
      <c r="F1" s="22"/>
      <c r="G1" s="11"/>
      <c r="H1" s="11"/>
      <c r="I1" s="11"/>
      <c r="J1" s="35"/>
      <c r="K1" s="35"/>
      <c r="L1" s="35"/>
      <c r="M1" s="35"/>
      <c r="N1" s="40"/>
      <c r="O1" s="44"/>
      <c r="P1" s="11"/>
      <c r="Q1" s="63"/>
      <c r="R1" s="69" t="s">
        <v>62</v>
      </c>
      <c r="S1" s="16" t="s">
        <v>66</v>
      </c>
      <c r="T1" s="16"/>
      <c r="U1" s="79"/>
      <c r="V1" s="44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7" customHeight="true">
      <c r="A2" s="1" t="s">
        <v>1</v>
      </c>
      <c r="B2" s="14" t="s">
        <v>18</v>
      </c>
      <c r="C2" s="24"/>
      <c r="D2" s="24"/>
      <c r="E2" s="24"/>
      <c r="F2" s="24"/>
      <c r="G2" s="24"/>
      <c r="H2" s="24"/>
      <c r="I2" s="24"/>
      <c r="J2" s="36"/>
      <c r="K2" s="24"/>
      <c r="L2" s="36"/>
      <c r="M2" s="24"/>
      <c r="N2" s="45"/>
      <c r="O2" s="51"/>
      <c r="P2" s="24"/>
      <c r="Q2" s="64"/>
      <c r="R2" s="69" t="s">
        <v>63</v>
      </c>
      <c r="S2" s="73" t="s">
        <v>67</v>
      </c>
      <c r="T2" s="73"/>
      <c r="U2" s="79"/>
      <c r="V2" s="83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>
      <c r="A3" s="2"/>
      <c r="B3" s="2"/>
      <c r="C3" s="2"/>
      <c r="D3" s="2"/>
      <c r="E3" s="2"/>
      <c r="F3" s="2"/>
      <c r="G3" s="2"/>
      <c r="H3" s="2"/>
      <c r="I3" s="2"/>
      <c r="J3" s="37"/>
      <c r="K3" s="2"/>
      <c r="L3" s="37"/>
      <c r="M3" s="2"/>
      <c r="N3" s="37"/>
      <c r="O3" s="2"/>
      <c r="P3" s="2"/>
      <c r="Q3" s="2"/>
      <c r="R3" s="37"/>
      <c r="S3" s="2"/>
      <c r="T3" s="2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32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57"/>
      <c r="Q4" s="57"/>
      <c r="R4" s="57"/>
      <c r="S4" s="57"/>
      <c r="T4" s="57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8.5" customHeight="true">
      <c r="A5" s="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58"/>
      <c r="Q5" s="58"/>
      <c r="R5" s="58"/>
      <c r="S5" s="58"/>
      <c r="T5" s="58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6.25" customHeight="true">
      <c r="A6" s="5"/>
      <c r="B6" s="16" t="s">
        <v>19</v>
      </c>
      <c r="C6" s="16"/>
      <c r="D6" s="16"/>
      <c r="E6" s="16"/>
      <c r="F6" s="16" t="s">
        <v>30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59</v>
      </c>
      <c r="R6" s="16"/>
      <c r="S6" s="16"/>
      <c r="T6" s="16"/>
      <c r="U6" s="80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0.75" customHeight="true">
      <c r="A7" s="6"/>
      <c r="B7" s="17" t="s">
        <v>20</v>
      </c>
      <c r="C7" s="17" t="s">
        <v>24</v>
      </c>
      <c r="D7" s="17" t="s">
        <v>26</v>
      </c>
      <c r="E7" s="17" t="s">
        <v>4</v>
      </c>
      <c r="F7" s="27" t="s">
        <v>31</v>
      </c>
      <c r="G7" s="27"/>
      <c r="H7" s="27"/>
      <c r="I7" s="27"/>
      <c r="J7" s="27"/>
      <c r="K7" s="27"/>
      <c r="L7" s="17" t="s">
        <v>47</v>
      </c>
      <c r="M7" s="17" t="s">
        <v>50</v>
      </c>
      <c r="N7" s="46" t="s">
        <v>52</v>
      </c>
      <c r="O7" s="46"/>
      <c r="P7" s="17" t="s">
        <v>57</v>
      </c>
      <c r="Q7" s="27" t="s">
        <v>59</v>
      </c>
      <c r="R7" s="27"/>
      <c r="S7" s="17" t="s">
        <v>68</v>
      </c>
      <c r="T7" s="74" t="s">
        <v>70</v>
      </c>
      <c r="U7" s="8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6.25" customHeight="true">
      <c r="A8" s="6"/>
      <c r="B8" s="17"/>
      <c r="C8" s="17"/>
      <c r="D8" s="17"/>
      <c r="E8" s="18" t="s">
        <v>28</v>
      </c>
      <c r="F8" s="27" t="s">
        <v>32</v>
      </c>
      <c r="G8" s="27"/>
      <c r="H8" s="31" t="s">
        <v>39</v>
      </c>
      <c r="I8" s="31"/>
      <c r="J8" s="38" t="s">
        <v>42</v>
      </c>
      <c r="K8" s="38"/>
      <c r="L8" s="18" t="s">
        <v>48</v>
      </c>
      <c r="M8" s="17"/>
      <c r="N8" s="47" t="s">
        <v>53</v>
      </c>
      <c r="O8" s="47"/>
      <c r="P8" s="17"/>
      <c r="Q8" s="65" t="s">
        <v>60</v>
      </c>
      <c r="R8" s="65"/>
      <c r="S8" s="17"/>
      <c r="T8" s="74"/>
      <c r="U8" s="8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6.25" customHeight="true">
      <c r="A9" s="6"/>
      <c r="B9" s="17"/>
      <c r="C9" s="17"/>
      <c r="D9" s="17"/>
      <c r="E9" s="18"/>
      <c r="F9" s="17" t="s">
        <v>33</v>
      </c>
      <c r="G9" s="27" t="s">
        <v>37</v>
      </c>
      <c r="H9" s="17" t="s">
        <v>33</v>
      </c>
      <c r="I9" s="27" t="s">
        <v>37</v>
      </c>
      <c r="J9" s="17" t="s">
        <v>33</v>
      </c>
      <c r="K9" s="27" t="s">
        <v>37</v>
      </c>
      <c r="L9" s="18"/>
      <c r="M9" s="17"/>
      <c r="N9" s="17" t="s">
        <v>33</v>
      </c>
      <c r="O9" s="52" t="s">
        <v>37</v>
      </c>
      <c r="P9" s="17"/>
      <c r="Q9" s="17" t="s">
        <v>33</v>
      </c>
      <c r="R9" s="38" t="s">
        <v>37</v>
      </c>
      <c r="S9" s="17"/>
      <c r="T9" s="74"/>
      <c r="U9" s="8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6.25" customHeight="true">
      <c r="A10" s="7"/>
      <c r="B10" s="18" t="s">
        <v>21</v>
      </c>
      <c r="C10" s="18" t="s">
        <v>25</v>
      </c>
      <c r="D10" s="18" t="s">
        <v>27</v>
      </c>
      <c r="E10" s="18" t="s">
        <v>29</v>
      </c>
      <c r="F10" s="18" t="s">
        <v>34</v>
      </c>
      <c r="G10" s="28" t="s">
        <v>38</v>
      </c>
      <c r="H10" s="32" t="s">
        <v>40</v>
      </c>
      <c r="I10" s="28" t="s">
        <v>41</v>
      </c>
      <c r="J10" s="18" t="s">
        <v>43</v>
      </c>
      <c r="K10" s="28" t="s">
        <v>46</v>
      </c>
      <c r="L10" s="18" t="s">
        <v>49</v>
      </c>
      <c r="M10" s="18" t="s">
        <v>51</v>
      </c>
      <c r="N10" s="18" t="s">
        <v>54</v>
      </c>
      <c r="O10" s="53" t="s">
        <v>55</v>
      </c>
      <c r="P10" s="18" t="s">
        <v>58</v>
      </c>
      <c r="Q10" s="18" t="s">
        <v>61</v>
      </c>
      <c r="R10" s="70" t="s">
        <v>64</v>
      </c>
      <c r="S10" s="18" t="s">
        <v>69</v>
      </c>
      <c r="T10" s="75" t="s">
        <v>71</v>
      </c>
      <c r="U10" s="8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8.5" customHeight="true">
      <c r="A11" s="8" t="s">
        <v>4</v>
      </c>
      <c r="B11" s="19" t="n">
        <f>B12+B13+B14+B15+B16+B17+B18+B19+B20</f>
        <v>2308</v>
      </c>
      <c r="C11" s="19" t="n">
        <f>C12+C13+C14+C15+C16+C17+C18+C19+C20</f>
        <v>199</v>
      </c>
      <c r="D11" s="19" t="n">
        <f>D12+D13+D14+D15+D16+D17+D18+D19+D20</f>
        <v>523</v>
      </c>
      <c r="E11" s="19" t="n">
        <f>B11+C11+D11</f>
        <v>3030</v>
      </c>
      <c r="F11" s="19" t="n">
        <f>F12+F13+F14+F15+F16+F17+F18+F19+F20</f>
        <v>1066</v>
      </c>
      <c r="G11" s="19" t="n">
        <f>IF(L11=0, "0.00", F11/L11*100)</f>
        <v>100</v>
      </c>
      <c r="H11" s="33" t="n">
        <f>H12+H13+H14+H15+H16+H17+H18+H19+H20</f>
        <v>0</v>
      </c>
      <c r="I11" s="29" t="n">
        <f>IF(L11=0, "0.00", H11/L11*100)</f>
        <v>0</v>
      </c>
      <c r="J11" s="33" t="n">
        <f>J12+J13+J14+J15+J16+J17+J18+J19+J20</f>
        <v>0</v>
      </c>
      <c r="K11" s="29" t="n">
        <f>IF(L11=0, "0.00", J11/L11*100)</f>
        <v>0</v>
      </c>
      <c r="L11" s="19" t="n">
        <f>F11+H11+J11</f>
        <v>1066</v>
      </c>
      <c r="M11" s="19" t="n">
        <f>M12+M13+M14+M15+M16+M17+M18+M19+M20</f>
        <v>1745</v>
      </c>
      <c r="N11" s="19" t="n">
        <f>L11+M11</f>
        <v>2811</v>
      </c>
      <c r="O11" s="29" t="n">
        <f>IF(E11=0, "0.00", N11/E11*100)</f>
        <v>92.7722772277228</v>
      </c>
      <c r="P11" s="29" t="n">
        <v>1.07</v>
      </c>
      <c r="Q11" s="19" t="n">
        <f>E11-N11</f>
        <v>219</v>
      </c>
      <c r="R11" s="29" t="n">
        <f>IF(E11=0, "0.00", Q11/E11*100)</f>
        <v>7.22772277227723</v>
      </c>
      <c r="S11" s="19" t="n">
        <f>Q11-T11</f>
        <v>219</v>
      </c>
      <c r="T11" s="76" t="n">
        <f>T12+T13+T14+T15+T16+T17+T18+T19+T20</f>
        <v>0</v>
      </c>
      <c r="U11" s="81"/>
      <c r="V11" s="84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33" customHeight="true">
      <c r="A12" s="8" t="s">
        <v>5</v>
      </c>
      <c r="B12" s="19" t="n">
        <v>86</v>
      </c>
      <c r="C12" s="25" t="n">
        <v>0</v>
      </c>
      <c r="D12" s="19" t="n">
        <v>22</v>
      </c>
      <c r="E12" s="19" t="n">
        <f>B12+C12+D12</f>
        <v>108</v>
      </c>
      <c r="F12" s="19" t="n">
        <v>31</v>
      </c>
      <c r="G12" s="29" t="n">
        <f>IF(L12=0, 0, F12/L12*100)</f>
        <v>100</v>
      </c>
      <c r="H12" s="33" t="n">
        <v>0</v>
      </c>
      <c r="I12" s="29" t="n">
        <f>IF(L12=0, 0, H12/L12*100)</f>
        <v>0</v>
      </c>
      <c r="J12" s="33" t="n">
        <v>0</v>
      </c>
      <c r="K12" s="29" t="n">
        <f>IF(L12=0, 0, J12/L12*100)</f>
        <v>0</v>
      </c>
      <c r="L12" s="19" t="n">
        <f>F12+H12+J12</f>
        <v>31</v>
      </c>
      <c r="M12" s="19" t="n">
        <f>70+4</f>
        <v>74</v>
      </c>
      <c r="N12" s="19" t="n">
        <f>L12+M12</f>
        <v>105</v>
      </c>
      <c r="O12" s="29" t="n">
        <f>IF(E12=0, 0, N12/E12*100)</f>
        <v>97.2222222222222</v>
      </c>
      <c r="P12" s="59" t="n">
        <v>0.68</v>
      </c>
      <c r="Q12" s="33" t="n">
        <f>E12-N12</f>
        <v>3</v>
      </c>
      <c r="R12" s="29" t="n">
        <f>IF(E12=0, 0, Q12/E12*100)</f>
        <v>2.77777777777778</v>
      </c>
      <c r="S12" s="33" t="n">
        <f>Q12-T12</f>
        <v>3</v>
      </c>
      <c r="T12" s="76" t="n">
        <v>0</v>
      </c>
      <c r="U12" s="8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33" customHeight="true">
      <c r="A13" s="8" t="s">
        <v>6</v>
      </c>
      <c r="B13" s="19" t="n">
        <v>74</v>
      </c>
      <c r="C13" s="19" t="n">
        <v>10</v>
      </c>
      <c r="D13" s="19" t="n">
        <v>19</v>
      </c>
      <c r="E13" s="19" t="n">
        <f>B13+C13+D13</f>
        <v>103</v>
      </c>
      <c r="F13" s="19" t="n">
        <v>14</v>
      </c>
      <c r="G13" s="29" t="n">
        <f>IF(L13=0, 0, F13/L13*100)</f>
        <v>100</v>
      </c>
      <c r="H13" s="33" t="n">
        <v>0</v>
      </c>
      <c r="I13" s="29" t="n">
        <f>IF(L13=0, 0, H13/L13*100)</f>
        <v>0</v>
      </c>
      <c r="J13" s="33" t="n">
        <v>0</v>
      </c>
      <c r="K13" s="29" t="n">
        <f>IF(L13=0, 0, J13/L13*100)</f>
        <v>0</v>
      </c>
      <c r="L13" s="19" t="n">
        <f>F13+H13+J13</f>
        <v>14</v>
      </c>
      <c r="M13" s="19" t="n">
        <f>71+7</f>
        <v>78</v>
      </c>
      <c r="N13" s="19" t="n">
        <f>L13+M13</f>
        <v>92</v>
      </c>
      <c r="O13" s="29" t="n">
        <f>IF(E13=0, 0, N13/E13*100)</f>
        <v>89.3203883495146</v>
      </c>
      <c r="P13" s="59" t="n">
        <v>1.07</v>
      </c>
      <c r="Q13" s="19" t="n">
        <f>E13-N13</f>
        <v>11</v>
      </c>
      <c r="R13" s="29" t="n">
        <f>IF(E13=0, 0, Q13/E13*100)</f>
        <v>10.6796116504854</v>
      </c>
      <c r="S13" s="19" t="n">
        <f>Q13-T13</f>
        <v>11</v>
      </c>
      <c r="T13" s="76" t="n">
        <v>0</v>
      </c>
      <c r="U13" s="8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33" customHeight="true">
      <c r="A14" s="8" t="s">
        <v>7</v>
      </c>
      <c r="B14" s="19" t="n">
        <v>24</v>
      </c>
      <c r="C14" s="25" t="n">
        <v>0</v>
      </c>
      <c r="D14" s="19" t="n">
        <v>3</v>
      </c>
      <c r="E14" s="19" t="n">
        <f>B14+C14+D14</f>
        <v>27</v>
      </c>
      <c r="F14" s="25" t="n">
        <v>0</v>
      </c>
      <c r="G14" s="29" t="n">
        <f>IF(L14=0, 0, F14/L14*100)</f>
        <v>0</v>
      </c>
      <c r="H14" s="33" t="n">
        <v>0</v>
      </c>
      <c r="I14" s="29" t="n">
        <f>IF(L14=0, 0, H14/L14*100)</f>
        <v>0</v>
      </c>
      <c r="J14" s="33" t="n">
        <v>0</v>
      </c>
      <c r="K14" s="29" t="n">
        <f>IF(L14=0, 0, J14/L14*100)</f>
        <v>0</v>
      </c>
      <c r="L14" s="33" t="n">
        <f>F14+H14+J14</f>
        <v>0</v>
      </c>
      <c r="M14" s="19" t="n">
        <f>22+3</f>
        <v>25</v>
      </c>
      <c r="N14" s="19" t="n">
        <f>L14+M14</f>
        <v>25</v>
      </c>
      <c r="O14" s="29" t="n">
        <f>IF(E14=0, 0, N14/E14*100)</f>
        <v>92.5925925925926</v>
      </c>
      <c r="P14" s="60" t="n">
        <v>0</v>
      </c>
      <c r="Q14" s="19" t="n">
        <f>E14-N14</f>
        <v>2</v>
      </c>
      <c r="R14" s="29" t="n">
        <f>IF(E14=0, 0, Q14/E14*100)</f>
        <v>7.40740740740741</v>
      </c>
      <c r="S14" s="19" t="n">
        <f>Q14-T14</f>
        <v>2</v>
      </c>
      <c r="T14" s="76" t="n">
        <v>0</v>
      </c>
      <c r="U14" s="8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33" customHeight="true">
      <c r="A15" s="8" t="s">
        <v>8</v>
      </c>
      <c r="B15" s="19" t="n">
        <v>545</v>
      </c>
      <c r="C15" s="19" t="n">
        <v>31</v>
      </c>
      <c r="D15" s="19" t="n">
        <v>232</v>
      </c>
      <c r="E15" s="19" t="n">
        <f>B15+C15+D15</f>
        <v>808</v>
      </c>
      <c r="F15" s="19" t="n">
        <v>523</v>
      </c>
      <c r="G15" s="29" t="n">
        <f>IF(L15=0, 0, F15/L15*100)</f>
        <v>100</v>
      </c>
      <c r="H15" s="33" t="n">
        <v>0</v>
      </c>
      <c r="I15" s="29" t="n">
        <f>IF(L15=0, 0, H15/L15*100)</f>
        <v>0</v>
      </c>
      <c r="J15" s="33" t="n">
        <v>0</v>
      </c>
      <c r="K15" s="29" t="n">
        <f>IF(L15=0, 0, J15/L15*100)</f>
        <v>0</v>
      </c>
      <c r="L15" s="19" t="n">
        <f>F15+H15+J15</f>
        <v>523</v>
      </c>
      <c r="M15" s="19" t="n">
        <f>240+7</f>
        <v>247</v>
      </c>
      <c r="N15" s="19" t="n">
        <f>L15+M15</f>
        <v>770</v>
      </c>
      <c r="O15" s="29" t="n">
        <f>IF(E15=0, 0, N15/E15*100)</f>
        <v>95.2970297029703</v>
      </c>
      <c r="P15" s="59" t="n">
        <v>0.82</v>
      </c>
      <c r="Q15" s="19" t="n">
        <f>E15-N15</f>
        <v>38</v>
      </c>
      <c r="R15" s="29" t="n">
        <f>IF(E15=0, 0, Q15/E15*100)</f>
        <v>4.7029702970297</v>
      </c>
      <c r="S15" s="19" t="n">
        <f>Q15-T15</f>
        <v>38</v>
      </c>
      <c r="T15" s="76" t="n">
        <v>0</v>
      </c>
      <c r="U15" s="8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33" customHeight="true">
      <c r="A16" s="8" t="s">
        <v>9</v>
      </c>
      <c r="B16" s="19" t="n">
        <v>817</v>
      </c>
      <c r="C16" s="19" t="n">
        <v>97</v>
      </c>
      <c r="D16" s="19" t="n">
        <v>38</v>
      </c>
      <c r="E16" s="19" t="n">
        <f>B16+C16+D16</f>
        <v>952</v>
      </c>
      <c r="F16" s="19" t="n">
        <v>181</v>
      </c>
      <c r="G16" s="29" t="n">
        <f>IF(L16=0, 0, F16/L16*100)</f>
        <v>100</v>
      </c>
      <c r="H16" s="33" t="n">
        <v>0</v>
      </c>
      <c r="I16" s="29" t="n">
        <f>IF(L16=0, 0, H16/L16*100)</f>
        <v>0</v>
      </c>
      <c r="J16" s="33" t="n">
        <v>0</v>
      </c>
      <c r="K16" s="29" t="n">
        <f>IF(L16=0, 0, J16/L16*100)</f>
        <v>0</v>
      </c>
      <c r="L16" s="19" t="n">
        <f>F16+H16+J16</f>
        <v>181</v>
      </c>
      <c r="M16" s="19" t="n">
        <f>663+4</f>
        <v>667</v>
      </c>
      <c r="N16" s="19" t="n">
        <f>L16+M16</f>
        <v>848</v>
      </c>
      <c r="O16" s="29" t="n">
        <f>IF(E16=0, 0, N16/E16*100)</f>
        <v>89.0756302521008</v>
      </c>
      <c r="P16" s="59" t="n">
        <v>2.3</v>
      </c>
      <c r="Q16" s="19" t="n">
        <f>E16-N16</f>
        <v>104</v>
      </c>
      <c r="R16" s="29" t="n">
        <f>IF(E16=0, 0, Q16/E16*100)</f>
        <v>10.9243697478992</v>
      </c>
      <c r="S16" s="19" t="n">
        <f>Q16-T16</f>
        <v>104</v>
      </c>
      <c r="T16" s="76" t="n">
        <v>0</v>
      </c>
      <c r="U16" s="8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33" customHeight="true">
      <c r="A17" s="8" t="s">
        <v>10</v>
      </c>
      <c r="B17" s="19" t="n">
        <v>347</v>
      </c>
      <c r="C17" s="19" t="n">
        <v>33</v>
      </c>
      <c r="D17" s="19" t="n">
        <v>101</v>
      </c>
      <c r="E17" s="19" t="n">
        <f>B17+C17+D17</f>
        <v>481</v>
      </c>
      <c r="F17" s="19" t="n">
        <v>162</v>
      </c>
      <c r="G17" s="29" t="n">
        <f>IF(L17=0, 0, F17/L17*100)</f>
        <v>100</v>
      </c>
      <c r="H17" s="33" t="n">
        <v>0</v>
      </c>
      <c r="I17" s="29" t="n">
        <f>IF(L17=0, 0, H17/L17*100)</f>
        <v>0</v>
      </c>
      <c r="J17" s="33" t="n">
        <v>0</v>
      </c>
      <c r="K17" s="29" t="n">
        <f>IF(L17=0, 0, J17/L17*100)</f>
        <v>0</v>
      </c>
      <c r="L17" s="19" t="n">
        <f>F17+H17+J17</f>
        <v>162</v>
      </c>
      <c r="M17" s="19" t="n">
        <f>275+4</f>
        <v>279</v>
      </c>
      <c r="N17" s="19" t="n">
        <f>L17+M17</f>
        <v>441</v>
      </c>
      <c r="O17" s="29" t="n">
        <f>IF(E17=0, 0, N17/E17*100)</f>
        <v>91.6839916839917</v>
      </c>
      <c r="P17" s="59" t="n">
        <v>0.92</v>
      </c>
      <c r="Q17" s="19" t="n">
        <f>E17-N17</f>
        <v>40</v>
      </c>
      <c r="R17" s="29" t="n">
        <f>IF(E17=0, 0, Q17/E17*100)</f>
        <v>8.31600831600832</v>
      </c>
      <c r="S17" s="19" t="n">
        <f>Q17-T17</f>
        <v>40</v>
      </c>
      <c r="T17" s="76" t="n">
        <v>0</v>
      </c>
      <c r="U17" s="8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33" customHeight="true">
      <c r="A18" s="8" t="s">
        <v>11</v>
      </c>
      <c r="B18" s="19" t="n">
        <v>284</v>
      </c>
      <c r="C18" s="19" t="n">
        <v>10</v>
      </c>
      <c r="D18" s="19" t="n">
        <v>92</v>
      </c>
      <c r="E18" s="19" t="n">
        <f>B18+C18+D18</f>
        <v>386</v>
      </c>
      <c r="F18" s="19" t="n">
        <v>133</v>
      </c>
      <c r="G18" s="29" t="n">
        <f>IF(L18=0, 0, F18/L18*100)</f>
        <v>100</v>
      </c>
      <c r="H18" s="33" t="n">
        <v>0</v>
      </c>
      <c r="I18" s="29" t="n">
        <f>IF(L18=0, 0, H18/L18*100)</f>
        <v>0</v>
      </c>
      <c r="J18" s="33" t="n">
        <v>0</v>
      </c>
      <c r="K18" s="29" t="n">
        <f>IF(L18=0, 0, J18/L18*100)</f>
        <v>0</v>
      </c>
      <c r="L18" s="19" t="n">
        <f>F18+H18+J18</f>
        <v>133</v>
      </c>
      <c r="M18" s="19" t="n">
        <f>245+3</f>
        <v>248</v>
      </c>
      <c r="N18" s="19" t="n">
        <f>L18+M18</f>
        <v>381</v>
      </c>
      <c r="O18" s="29" t="n">
        <f>IF(E18=0, 0, N18/E18*100)</f>
        <v>98.7046632124352</v>
      </c>
      <c r="P18" s="59" t="n">
        <v>0.69</v>
      </c>
      <c r="Q18" s="19" t="n">
        <f>E18-N18</f>
        <v>5</v>
      </c>
      <c r="R18" s="29" t="n">
        <f>IF(E18=0, 0, Q18/E18*100)</f>
        <v>1.29533678756477</v>
      </c>
      <c r="S18" s="19" t="n">
        <f>Q18-T18</f>
        <v>5</v>
      </c>
      <c r="T18" s="76" t="n">
        <v>0</v>
      </c>
      <c r="U18" s="8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33" customHeight="true">
      <c r="A19" s="8" t="s">
        <v>12</v>
      </c>
      <c r="B19" s="19" t="n">
        <v>14</v>
      </c>
      <c r="C19" s="19" t="n">
        <v>13</v>
      </c>
      <c r="D19" s="25" t="n">
        <v>0</v>
      </c>
      <c r="E19" s="19" t="n">
        <f>B19+C19+D19</f>
        <v>27</v>
      </c>
      <c r="F19" s="19" t="n">
        <v>1</v>
      </c>
      <c r="G19" s="29" t="n">
        <f>IF(L19=0, 0, F19/L19*100)</f>
        <v>100</v>
      </c>
      <c r="H19" s="33" t="n">
        <v>0</v>
      </c>
      <c r="I19" s="29" t="n">
        <f>IF(L19=0, 0, H19/L19*100)</f>
        <v>0</v>
      </c>
      <c r="J19" s="33" t="n">
        <v>0</v>
      </c>
      <c r="K19" s="29" t="n">
        <f>IF(L19=0, 0, J19/L19*100)</f>
        <v>0</v>
      </c>
      <c r="L19" s="25" t="n">
        <f>F19+H19+J19</f>
        <v>1</v>
      </c>
      <c r="M19" s="19" t="n">
        <f>16+0</f>
        <v>16</v>
      </c>
      <c r="N19" s="19" t="n">
        <f>L19+M19</f>
        <v>17</v>
      </c>
      <c r="O19" s="29" t="n">
        <f>IF(E19=0, 0, N19/E19*100)</f>
        <v>62.962962962963</v>
      </c>
      <c r="P19" s="59" t="n">
        <v>0.5</v>
      </c>
      <c r="Q19" s="19" t="n">
        <f>E19-N19</f>
        <v>10</v>
      </c>
      <c r="R19" s="29" t="n">
        <f>IF(E19=0, 0, Q19/E19*100)</f>
        <v>37.037037037037</v>
      </c>
      <c r="S19" s="19" t="n">
        <f>Q19-T19</f>
        <v>10</v>
      </c>
      <c r="T19" s="76" t="n">
        <v>0</v>
      </c>
      <c r="U19" s="8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33" customHeight="true">
      <c r="A20" s="8" t="s">
        <v>13</v>
      </c>
      <c r="B20" s="19" t="n">
        <v>117</v>
      </c>
      <c r="C20" s="19" t="n">
        <v>5</v>
      </c>
      <c r="D20" s="19" t="n">
        <v>16</v>
      </c>
      <c r="E20" s="19" t="n">
        <f>B20+C20+D20</f>
        <v>138</v>
      </c>
      <c r="F20" s="19" t="n">
        <v>21</v>
      </c>
      <c r="G20" s="29" t="n">
        <f>IF(L20=0, 0, F20/L20*100)</f>
        <v>100</v>
      </c>
      <c r="H20" s="33" t="n">
        <v>0</v>
      </c>
      <c r="I20" s="29" t="n">
        <f>IF(L20=0, 0, H20/L20*100)</f>
        <v>0</v>
      </c>
      <c r="J20" s="33" t="n">
        <v>0</v>
      </c>
      <c r="K20" s="29" t="n">
        <f>IF(L20=0, 0, J20/L20*100)</f>
        <v>0</v>
      </c>
      <c r="L20" s="19" t="n">
        <f>F20+H20+J20</f>
        <v>21</v>
      </c>
      <c r="M20" s="19" t="n">
        <f>105+6</f>
        <v>111</v>
      </c>
      <c r="N20" s="19" t="n">
        <f>L20+M20</f>
        <v>132</v>
      </c>
      <c r="O20" s="29" t="n">
        <f>IF(E20=0, 0, N20/E20*100)</f>
        <v>95.6521739130435</v>
      </c>
      <c r="P20" s="59" t="n">
        <v>0.88</v>
      </c>
      <c r="Q20" s="19" t="n">
        <f>E20-N20</f>
        <v>6</v>
      </c>
      <c r="R20" s="29" t="n">
        <f>IF(E20=0, 0, Q20/E20*100)</f>
        <v>4.34782608695652</v>
      </c>
      <c r="S20" s="19" t="n">
        <f>Q20-T20</f>
        <v>6</v>
      </c>
      <c r="T20" s="76" t="n">
        <v>0</v>
      </c>
      <c r="U20" s="8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33" customHeight="true">
      <c r="A21" s="9"/>
      <c r="B21" s="1"/>
      <c r="C21" s="1"/>
      <c r="D21" s="1"/>
      <c r="E21" s="1"/>
      <c r="F21" s="1"/>
      <c r="G21" s="1"/>
      <c r="H21" s="1"/>
      <c r="I21" s="1"/>
      <c r="J21" s="39"/>
      <c r="K21" s="1"/>
      <c r="L21" s="42"/>
      <c r="M21" s="1"/>
      <c r="N21" s="42"/>
      <c r="O21" s="1"/>
      <c r="P21" s="1"/>
      <c r="Q21" s="66"/>
      <c r="R21" s="42"/>
      <c r="S21" s="1"/>
      <c r="T21" s="77"/>
      <c r="U21" s="8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33" customHeight="true">
      <c r="A22" s="10"/>
      <c r="B22" s="1"/>
      <c r="C22" s="1"/>
      <c r="D22" s="1"/>
      <c r="E22" s="1"/>
      <c r="F22" s="1"/>
      <c r="G22" s="1"/>
      <c r="H22" s="1"/>
      <c r="I22" s="1"/>
      <c r="J22" s="39"/>
      <c r="K22" s="1"/>
      <c r="L22" s="42"/>
      <c r="M22" s="1"/>
      <c r="N22" s="42"/>
      <c r="O22" s="1"/>
      <c r="P22" s="1"/>
      <c r="Q22" s="66"/>
      <c r="R22" s="42"/>
      <c r="S22" s="1"/>
      <c r="T22" s="77"/>
      <c r="U22" s="8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33" customHeight="true">
      <c r="A23" s="10"/>
      <c r="B23" s="1"/>
      <c r="C23" s="1"/>
      <c r="D23" s="1"/>
      <c r="E23" s="1"/>
      <c r="F23" s="1"/>
      <c r="G23" s="1"/>
      <c r="H23" s="1"/>
      <c r="I23" s="1"/>
      <c r="J23" s="39"/>
      <c r="K23" s="1"/>
      <c r="L23" s="42"/>
      <c r="M23" s="1"/>
      <c r="N23" s="42"/>
      <c r="O23" s="1"/>
      <c r="P23" s="1"/>
      <c r="Q23" s="66"/>
      <c r="R23" s="42"/>
      <c r="S23" s="1"/>
      <c r="T23" s="77"/>
      <c r="U23" s="8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33" customHeight="true">
      <c r="A24" s="10"/>
      <c r="B24" s="1"/>
      <c r="C24" s="1"/>
      <c r="D24" s="1"/>
      <c r="E24" s="1"/>
      <c r="F24" s="1"/>
      <c r="G24" s="1"/>
      <c r="H24" s="1"/>
      <c r="I24" s="1"/>
      <c r="J24" s="39"/>
      <c r="K24" s="1"/>
      <c r="L24" s="42"/>
      <c r="M24" s="1"/>
      <c r="N24" s="42"/>
      <c r="O24" s="1"/>
      <c r="P24" s="1"/>
      <c r="Q24" s="66"/>
      <c r="R24" s="42"/>
      <c r="S24" s="1"/>
      <c r="T24" s="77"/>
      <c r="U24" s="8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33" customHeight="true">
      <c r="A25" s="10"/>
      <c r="B25" s="1"/>
      <c r="C25" s="1"/>
      <c r="D25" s="1"/>
      <c r="E25" s="1"/>
      <c r="F25" s="1"/>
      <c r="G25" s="1"/>
      <c r="H25" s="1"/>
      <c r="I25" s="1"/>
      <c r="J25" s="39"/>
      <c r="K25" s="1"/>
      <c r="L25" s="42"/>
      <c r="M25" s="1"/>
      <c r="N25" s="42"/>
      <c r="O25" s="1"/>
      <c r="P25" s="1"/>
      <c r="Q25" s="66"/>
      <c r="R25" s="42"/>
      <c r="S25" s="1"/>
      <c r="T25" s="77"/>
      <c r="U25" s="8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33" customHeight="true">
      <c r="A26" s="10"/>
      <c r="B26" s="1"/>
      <c r="C26" s="1"/>
      <c r="D26" s="1"/>
      <c r="E26" s="1"/>
      <c r="F26" s="1"/>
      <c r="G26" s="1"/>
      <c r="H26" s="1"/>
      <c r="I26" s="1"/>
      <c r="J26" s="39"/>
      <c r="K26" s="1"/>
      <c r="L26" s="42"/>
      <c r="M26" s="1"/>
      <c r="N26" s="42"/>
      <c r="O26" s="1"/>
      <c r="P26" s="61"/>
      <c r="Q26" s="67"/>
      <c r="R26" s="42"/>
      <c r="S26" s="1"/>
      <c r="T26" s="77"/>
      <c r="U26" s="8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33" customHeight="true">
      <c r="A27" s="10"/>
      <c r="B27" s="20"/>
      <c r="C27" s="20"/>
      <c r="D27" s="20"/>
      <c r="E27" s="20"/>
      <c r="F27" s="20"/>
      <c r="G27" s="20"/>
      <c r="H27" s="20"/>
      <c r="I27" s="20"/>
      <c r="J27" s="39"/>
      <c r="K27" s="20"/>
      <c r="L27" s="43"/>
      <c r="M27" s="1"/>
      <c r="N27" s="43"/>
      <c r="O27" s="20"/>
      <c r="P27" s="62"/>
      <c r="Q27" s="68"/>
      <c r="R27" s="43"/>
      <c r="S27" s="20"/>
      <c r="T27" s="78"/>
      <c r="U27" s="8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9.5" customHeight="true">
      <c r="A28" s="2" t="s">
        <v>14</v>
      </c>
      <c r="B28" s="2"/>
      <c r="C28" s="26"/>
      <c r="D28" s="26"/>
      <c r="E28" s="26"/>
      <c r="F28" s="26"/>
      <c r="G28" s="26"/>
      <c r="H28" s="26"/>
      <c r="I28" s="26"/>
      <c r="J28" s="26"/>
      <c r="K28" s="26"/>
      <c r="L28" s="37"/>
      <c r="M28" s="2"/>
      <c r="N28" s="48"/>
      <c r="O28" s="54"/>
      <c r="P28" s="54"/>
      <c r="Q28" s="54"/>
      <c r="R28" s="71" t="s">
        <v>65</v>
      </c>
      <c r="S28" s="71"/>
      <c r="T28" s="71"/>
      <c r="U28" s="55"/>
      <c r="V28" s="55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9.5" customHeight="true">
      <c r="A29" s="11" t="s">
        <v>15</v>
      </c>
      <c r="B29" s="11"/>
      <c r="C29" s="11"/>
      <c r="D29" s="11"/>
      <c r="E29" s="11"/>
      <c r="F29" s="11" t="s">
        <v>35</v>
      </c>
      <c r="G29" s="11"/>
      <c r="H29" s="34"/>
      <c r="I29" s="34"/>
      <c r="J29" s="40" t="s">
        <v>44</v>
      </c>
      <c r="K29" s="40"/>
      <c r="L29" s="35"/>
      <c r="M29" s="11"/>
      <c r="N29" s="49"/>
      <c r="O29" s="55"/>
      <c r="P29" s="55"/>
      <c r="Q29" s="55"/>
      <c r="R29" s="49"/>
      <c r="S29" s="55"/>
      <c r="T29" s="55"/>
      <c r="U29" s="55"/>
      <c r="V29" s="55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9.5" customHeight="true">
      <c r="A30" s="12"/>
      <c r="B30" s="12"/>
      <c r="C30" s="12"/>
      <c r="D30" s="12"/>
      <c r="E30" s="12"/>
      <c r="F30" s="12"/>
      <c r="G30" s="12"/>
      <c r="H30" s="12"/>
      <c r="I30" s="12"/>
      <c r="J30" s="35"/>
      <c r="K30" s="11"/>
      <c r="L30" s="41"/>
      <c r="M30" s="44"/>
      <c r="N30" s="41"/>
      <c r="O30" s="12" t="s">
        <v>56</v>
      </c>
      <c r="P30" s="12"/>
      <c r="Q30" s="12"/>
      <c r="R30" s="35"/>
      <c r="S30" s="11"/>
      <c r="T30" s="11"/>
      <c r="U30" s="82"/>
      <c r="V30" s="85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9.5" customHeight="true">
      <c r="A31" s="12"/>
      <c r="B31" s="12"/>
      <c r="C31" s="12"/>
      <c r="D31" s="12"/>
      <c r="E31" s="12"/>
      <c r="F31" s="12" t="s">
        <v>36</v>
      </c>
      <c r="G31" s="12"/>
      <c r="H31" s="12"/>
      <c r="I31" s="12"/>
      <c r="J31" s="40" t="s">
        <v>45</v>
      </c>
      <c r="K31" s="40"/>
      <c r="L31" s="41"/>
      <c r="M31" s="41"/>
      <c r="N31" s="41"/>
      <c r="O31" s="12"/>
      <c r="P31" s="12"/>
      <c r="Q31" s="56"/>
      <c r="R31" s="49"/>
      <c r="S31" s="55"/>
      <c r="T31" s="55"/>
      <c r="U31" s="55"/>
      <c r="V31" s="55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9.5" customHeight="true">
      <c r="A32" s="12"/>
      <c r="B32" s="12"/>
      <c r="C32" s="12"/>
      <c r="D32" s="12"/>
      <c r="E32" s="12"/>
      <c r="F32" s="12"/>
      <c r="G32" s="12"/>
      <c r="H32" s="12"/>
      <c r="I32" s="12"/>
      <c r="J32" s="41"/>
      <c r="K32" s="12"/>
      <c r="L32" s="41"/>
      <c r="M32" s="12"/>
      <c r="N32" s="50"/>
      <c r="O32" s="12"/>
      <c r="P32" s="12"/>
      <c r="Q32" s="12"/>
      <c r="R32" s="49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32.25" customHeight="true">
      <c r="A33" s="12" t="s">
        <v>16</v>
      </c>
      <c r="B33" s="21" t="s">
        <v>22</v>
      </c>
      <c r="C33" s="21"/>
      <c r="D33" s="21"/>
      <c r="E33" s="21"/>
      <c r="F33" s="21"/>
      <c r="G33" s="30"/>
      <c r="H33" s="30"/>
      <c r="I33" s="30"/>
      <c r="J33" s="30"/>
      <c r="K33" s="12"/>
      <c r="L33" s="41"/>
      <c r="M33" s="12"/>
      <c r="N33" s="50"/>
      <c r="O33" s="56"/>
      <c r="P33" s="12"/>
      <c r="Q33" s="12"/>
      <c r="R33" s="49"/>
      <c r="S33" s="55"/>
      <c r="T33" s="55"/>
      <c r="U33" s="55"/>
      <c r="V33" s="55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30.75" customHeight="true">
      <c r="A34" s="12" t="s">
        <v>17</v>
      </c>
      <c r="B34" s="21" t="s">
        <v>23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35"/>
      <c r="S34" s="11"/>
      <c r="T34" s="55"/>
      <c r="U34" s="55"/>
      <c r="V34" s="55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9.5" customHeight="true">
      <c r="A35" s="12"/>
      <c r="B35" s="12"/>
      <c r="C35" s="12"/>
      <c r="D35" s="12"/>
      <c r="E35" s="12"/>
      <c r="F35" s="12"/>
      <c r="G35" s="12"/>
      <c r="H35" s="12"/>
      <c r="I35" s="12"/>
      <c r="J35" s="41"/>
      <c r="K35" s="12"/>
      <c r="L35" s="41"/>
      <c r="M35" s="12"/>
      <c r="N35" s="41"/>
      <c r="O35" s="12"/>
      <c r="P35" s="56"/>
      <c r="Q35" s="56"/>
      <c r="R35" s="35"/>
      <c r="S35" s="11"/>
      <c r="T35" s="11"/>
      <c r="U35" s="55"/>
      <c r="V35" s="55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22"/>
      <c r="C36" s="11"/>
      <c r="D36" s="11"/>
      <c r="E36" s="11"/>
      <c r="F36" s="11"/>
      <c r="G36" s="11"/>
      <c r="H36" s="11"/>
      <c r="I36" s="11"/>
      <c r="J36" s="35"/>
      <c r="K36" s="11"/>
      <c r="L36" s="35"/>
      <c r="M36" s="11"/>
      <c r="N36" s="35"/>
      <c r="O36" s="11"/>
      <c r="P36" s="11"/>
      <c r="Q36" s="55"/>
      <c r="R36" s="72"/>
      <c r="S36" s="11"/>
      <c r="T36" s="11"/>
      <c r="U36" s="55"/>
      <c r="V36" s="55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22"/>
      <c r="C37" s="11"/>
      <c r="D37" s="11"/>
      <c r="E37" s="11"/>
      <c r="F37" s="11"/>
      <c r="G37" s="11"/>
      <c r="H37" s="11"/>
      <c r="I37" s="11"/>
      <c r="J37" s="35"/>
      <c r="K37" s="11"/>
      <c r="L37" s="35"/>
      <c r="M37" s="11"/>
      <c r="N37" s="35"/>
      <c r="O37" s="11"/>
      <c r="P37" s="11"/>
      <c r="Q37" s="11"/>
      <c r="R37" s="72"/>
      <c r="S37" s="55"/>
      <c r="T37" s="11"/>
      <c r="U37" s="11"/>
      <c r="V37" s="55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22"/>
      <c r="C38" s="11"/>
      <c r="D38" s="11"/>
      <c r="E38" s="11"/>
      <c r="F38" s="11"/>
      <c r="G38" s="11"/>
      <c r="H38" s="11"/>
      <c r="I38" s="11"/>
      <c r="J38" s="35"/>
      <c r="K38" s="11"/>
      <c r="L38" s="35"/>
      <c r="M38" s="11"/>
      <c r="N38" s="35"/>
      <c r="O38" s="11"/>
      <c r="P38" s="11"/>
      <c r="Q38" s="11"/>
      <c r="R38" s="35"/>
      <c r="S38" s="55"/>
      <c r="T38" s="55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35"/>
      <c r="K39" s="11"/>
      <c r="L39" s="35"/>
      <c r="M39" s="11"/>
      <c r="N39" s="35"/>
      <c r="O39" s="11"/>
      <c r="P39" s="11"/>
      <c r="Q39" s="11"/>
      <c r="R39" s="35"/>
      <c r="S39" s="11"/>
      <c r="T39" s="11"/>
      <c r="U39" s="55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35"/>
      <c r="K40" s="11"/>
      <c r="L40" s="35"/>
      <c r="M40" s="11"/>
      <c r="N40" s="35"/>
      <c r="O40" s="11"/>
      <c r="P40" s="11"/>
      <c r="Q40" s="11"/>
      <c r="R40" s="35"/>
      <c r="S40" s="11"/>
      <c r="T40" s="11"/>
      <c r="U40" s="55"/>
      <c r="V40" s="55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35"/>
      <c r="K41" s="11"/>
      <c r="L41" s="35"/>
      <c r="M41" s="11"/>
      <c r="N41" s="35"/>
      <c r="O41" s="11"/>
      <c r="P41" s="11"/>
      <c r="Q41" s="11"/>
      <c r="R41" s="35"/>
      <c r="S41" s="11"/>
      <c r="T41" s="11"/>
      <c r="U41" s="11"/>
      <c r="V41" s="55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35"/>
      <c r="K42" s="11"/>
      <c r="L42" s="35"/>
      <c r="M42" s="11"/>
      <c r="N42" s="35"/>
      <c r="O42" s="11"/>
      <c r="P42" s="11"/>
      <c r="Q42" s="11"/>
      <c r="R42" s="35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35"/>
      <c r="K43" s="11"/>
      <c r="L43" s="35"/>
      <c r="M43" s="11"/>
      <c r="N43" s="35"/>
      <c r="O43" s="11"/>
      <c r="P43" s="11"/>
      <c r="Q43" s="11"/>
      <c r="R43" s="35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35"/>
      <c r="K44" s="11"/>
      <c r="L44" s="35"/>
      <c r="M44" s="11"/>
      <c r="N44" s="35"/>
      <c r="O44" s="11"/>
      <c r="P44" s="11"/>
      <c r="Q44" s="11"/>
      <c r="R44" s="35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35"/>
      <c r="K45" s="11"/>
      <c r="L45" s="35"/>
      <c r="M45" s="11"/>
      <c r="N45" s="35"/>
      <c r="O45" s="11"/>
      <c r="P45" s="11"/>
      <c r="Q45" s="11"/>
      <c r="R45" s="35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23"/>
      <c r="C46" s="11"/>
      <c r="D46" s="11"/>
      <c r="E46" s="11"/>
      <c r="F46" s="11"/>
      <c r="G46" s="11"/>
      <c r="H46" s="11"/>
      <c r="I46" s="11"/>
      <c r="J46" s="35"/>
      <c r="K46" s="11"/>
      <c r="L46" s="35"/>
      <c r="M46" s="11"/>
      <c r="N46" s="35"/>
      <c r="O46" s="11"/>
      <c r="P46" s="11"/>
      <c r="Q46" s="11"/>
      <c r="R46" s="35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35"/>
      <c r="K47" s="11"/>
      <c r="L47" s="35"/>
      <c r="M47" s="11"/>
      <c r="N47" s="35"/>
      <c r="O47" s="11"/>
      <c r="P47" s="11"/>
      <c r="Q47" s="11"/>
      <c r="R47" s="35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35"/>
      <c r="K48" s="11"/>
      <c r="L48" s="35"/>
      <c r="M48" s="11"/>
      <c r="N48" s="35"/>
      <c r="O48" s="11"/>
      <c r="P48" s="11"/>
      <c r="Q48" s="11"/>
      <c r="R48" s="35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23"/>
      <c r="C49" s="11"/>
      <c r="D49" s="11"/>
      <c r="E49" s="11"/>
      <c r="F49" s="11"/>
      <c r="G49" s="11"/>
      <c r="H49" s="11"/>
      <c r="I49" s="11"/>
      <c r="J49" s="35"/>
      <c r="K49" s="11"/>
      <c r="L49" s="35"/>
      <c r="M49" s="11"/>
      <c r="N49" s="35"/>
      <c r="O49" s="11"/>
      <c r="P49" s="11"/>
      <c r="Q49" s="11"/>
      <c r="R49" s="35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35"/>
      <c r="K50" s="11"/>
      <c r="L50" s="35"/>
      <c r="M50" s="11"/>
      <c r="N50" s="35"/>
      <c r="O50" s="11"/>
      <c r="P50" s="11"/>
      <c r="Q50" s="11"/>
      <c r="R50" s="35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35"/>
      <c r="K51" s="11"/>
      <c r="L51" s="35"/>
      <c r="M51" s="11"/>
      <c r="N51" s="35"/>
      <c r="O51" s="11"/>
      <c r="P51" s="11"/>
      <c r="Q51" s="11"/>
      <c r="R51" s="35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35"/>
      <c r="K52" s="11"/>
      <c r="L52" s="35"/>
      <c r="M52" s="11"/>
      <c r="N52" s="35"/>
      <c r="O52" s="11"/>
      <c r="P52" s="11"/>
      <c r="Q52" s="11"/>
      <c r="R52" s="35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35"/>
      <c r="K53" s="11"/>
      <c r="L53" s="35"/>
      <c r="M53" s="11"/>
      <c r="N53" s="35"/>
      <c r="O53" s="11"/>
      <c r="P53" s="11"/>
      <c r="Q53" s="11"/>
      <c r="R53" s="35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35"/>
      <c r="K54" s="11"/>
      <c r="L54" s="35"/>
      <c r="M54" s="11"/>
      <c r="N54" s="35"/>
      <c r="O54" s="11"/>
      <c r="P54" s="11"/>
      <c r="Q54" s="11"/>
      <c r="R54" s="35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35"/>
      <c r="K55" s="11"/>
      <c r="L55" s="35"/>
      <c r="M55" s="11"/>
      <c r="N55" s="35"/>
      <c r="O55" s="11"/>
      <c r="P55" s="11"/>
      <c r="Q55" s="11"/>
      <c r="R55" s="35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35"/>
      <c r="K56" s="11"/>
      <c r="L56" s="35"/>
      <c r="M56" s="11"/>
      <c r="N56" s="35"/>
      <c r="O56" s="11"/>
      <c r="P56" s="11"/>
      <c r="Q56" s="11"/>
      <c r="R56" s="35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35"/>
      <c r="K57" s="11"/>
      <c r="L57" s="35"/>
      <c r="M57" s="11"/>
      <c r="N57" s="35"/>
      <c r="O57" s="11"/>
      <c r="P57" s="11"/>
      <c r="Q57" s="11"/>
      <c r="R57" s="35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35"/>
      <c r="K58" s="11"/>
      <c r="L58" s="35"/>
      <c r="M58" s="11"/>
      <c r="N58" s="35"/>
      <c r="O58" s="11"/>
      <c r="P58" s="11"/>
      <c r="Q58" s="11"/>
      <c r="R58" s="35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35"/>
      <c r="K59" s="11"/>
      <c r="L59" s="35"/>
      <c r="M59" s="11"/>
      <c r="N59" s="35"/>
      <c r="O59" s="11"/>
      <c r="P59" s="11"/>
      <c r="Q59" s="11"/>
      <c r="R59" s="35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35"/>
      <c r="K60" s="11"/>
      <c r="L60" s="35"/>
      <c r="M60" s="11"/>
      <c r="N60" s="35"/>
      <c r="O60" s="11"/>
      <c r="P60" s="11"/>
      <c r="Q60" s="11"/>
      <c r="R60" s="35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35"/>
      <c r="K61" s="11"/>
      <c r="L61" s="35"/>
      <c r="M61" s="11"/>
      <c r="N61" s="35"/>
      <c r="O61" s="11"/>
      <c r="P61" s="11"/>
      <c r="Q61" s="11"/>
      <c r="R61" s="35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35"/>
      <c r="K62" s="11"/>
      <c r="L62" s="35"/>
      <c r="M62" s="11"/>
      <c r="N62" s="35"/>
      <c r="O62" s="11"/>
      <c r="P62" s="11"/>
      <c r="Q62" s="11"/>
      <c r="R62" s="35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35"/>
      <c r="K63" s="11"/>
      <c r="L63" s="35"/>
      <c r="M63" s="11"/>
      <c r="N63" s="35"/>
      <c r="O63" s="11"/>
      <c r="P63" s="11"/>
      <c r="Q63" s="11"/>
      <c r="R63" s="35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35"/>
      <c r="K64" s="11"/>
      <c r="L64" s="35"/>
      <c r="M64" s="11"/>
      <c r="N64" s="35"/>
      <c r="O64" s="11"/>
      <c r="P64" s="11"/>
      <c r="Q64" s="11"/>
      <c r="R64" s="35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35"/>
      <c r="K65" s="11"/>
      <c r="L65" s="35"/>
      <c r="M65" s="11"/>
      <c r="N65" s="35"/>
      <c r="O65" s="11"/>
      <c r="P65" s="11"/>
      <c r="Q65" s="11"/>
      <c r="R65" s="35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35"/>
      <c r="K66" s="11"/>
      <c r="L66" s="35"/>
      <c r="M66" s="11"/>
      <c r="N66" s="35"/>
      <c r="O66" s="11"/>
      <c r="P66" s="11"/>
      <c r="Q66" s="11"/>
      <c r="R66" s="35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35"/>
      <c r="K67" s="11"/>
      <c r="L67" s="35"/>
      <c r="M67" s="11"/>
      <c r="N67" s="35"/>
      <c r="O67" s="11"/>
      <c r="P67" s="11"/>
      <c r="Q67" s="11"/>
      <c r="R67" s="35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35"/>
      <c r="K68" s="11"/>
      <c r="L68" s="35"/>
      <c r="M68" s="11"/>
      <c r="N68" s="35"/>
      <c r="O68" s="11"/>
      <c r="P68" s="11"/>
      <c r="Q68" s="11"/>
      <c r="R68" s="35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35"/>
      <c r="K69" s="11"/>
      <c r="L69" s="35"/>
      <c r="M69" s="11"/>
      <c r="N69" s="35"/>
      <c r="O69" s="11"/>
      <c r="P69" s="11"/>
      <c r="Q69" s="11"/>
      <c r="R69" s="35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35"/>
      <c r="K70" s="11"/>
      <c r="L70" s="35"/>
      <c r="M70" s="11"/>
      <c r="N70" s="35"/>
      <c r="O70" s="11"/>
      <c r="P70" s="11"/>
      <c r="Q70" s="11"/>
      <c r="R70" s="35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35"/>
      <c r="K71" s="11"/>
      <c r="L71" s="35"/>
      <c r="M71" s="11"/>
      <c r="N71" s="35"/>
      <c r="O71" s="11"/>
      <c r="P71" s="11"/>
      <c r="Q71" s="11"/>
      <c r="R71" s="35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35"/>
      <c r="K72" s="11"/>
      <c r="L72" s="35"/>
      <c r="M72" s="11"/>
      <c r="N72" s="35"/>
      <c r="O72" s="11"/>
      <c r="P72" s="11"/>
      <c r="Q72" s="11"/>
      <c r="R72" s="35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35"/>
      <c r="K73" s="11"/>
      <c r="L73" s="35"/>
      <c r="M73" s="11"/>
      <c r="N73" s="35"/>
      <c r="O73" s="11"/>
      <c r="P73" s="11"/>
      <c r="Q73" s="11"/>
      <c r="R73" s="35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35"/>
      <c r="K74" s="11"/>
      <c r="L74" s="35"/>
      <c r="M74" s="11"/>
      <c r="N74" s="35"/>
      <c r="O74" s="11"/>
      <c r="P74" s="11"/>
      <c r="Q74" s="11"/>
      <c r="R74" s="35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35"/>
      <c r="K75" s="11"/>
      <c r="L75" s="35"/>
      <c r="M75" s="11"/>
      <c r="N75" s="35"/>
      <c r="O75" s="11"/>
      <c r="P75" s="11"/>
      <c r="Q75" s="11"/>
      <c r="R75" s="35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35"/>
      <c r="K76" s="11"/>
      <c r="L76" s="35"/>
      <c r="M76" s="11"/>
      <c r="N76" s="35"/>
      <c r="O76" s="11"/>
      <c r="P76" s="11"/>
      <c r="Q76" s="11"/>
      <c r="R76" s="35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35"/>
      <c r="K77" s="11"/>
      <c r="L77" s="35"/>
      <c r="M77" s="11"/>
      <c r="N77" s="35"/>
      <c r="O77" s="11"/>
      <c r="P77" s="11"/>
      <c r="Q77" s="11"/>
      <c r="R77" s="35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35"/>
      <c r="K78" s="11"/>
      <c r="L78" s="35"/>
      <c r="M78" s="11"/>
      <c r="N78" s="35"/>
      <c r="O78" s="11"/>
      <c r="P78" s="11"/>
      <c r="Q78" s="11"/>
      <c r="R78" s="35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35"/>
      <c r="K79" s="11"/>
      <c r="L79" s="35"/>
      <c r="M79" s="11"/>
      <c r="N79" s="35"/>
      <c r="O79" s="11"/>
      <c r="P79" s="11"/>
      <c r="Q79" s="11"/>
      <c r="R79" s="35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35"/>
      <c r="K80" s="11"/>
      <c r="L80" s="35"/>
      <c r="M80" s="11"/>
      <c r="N80" s="35"/>
      <c r="O80" s="11"/>
      <c r="P80" s="11"/>
      <c r="Q80" s="11"/>
      <c r="R80" s="35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35"/>
      <c r="K81" s="11"/>
      <c r="L81" s="35"/>
      <c r="M81" s="11"/>
      <c r="N81" s="35"/>
      <c r="O81" s="11"/>
      <c r="P81" s="11"/>
      <c r="Q81" s="11"/>
      <c r="R81" s="35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35"/>
      <c r="K82" s="11"/>
      <c r="L82" s="35"/>
      <c r="M82" s="11"/>
      <c r="N82" s="35"/>
      <c r="O82" s="11"/>
      <c r="P82" s="11"/>
      <c r="Q82" s="11"/>
      <c r="R82" s="35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35"/>
      <c r="K83" s="11"/>
      <c r="L83" s="35"/>
      <c r="M83" s="11"/>
      <c r="N83" s="35"/>
      <c r="O83" s="11"/>
      <c r="P83" s="11"/>
      <c r="Q83" s="11"/>
      <c r="R83" s="35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35"/>
      <c r="K84" s="11"/>
      <c r="L84" s="35"/>
      <c r="M84" s="11"/>
      <c r="N84" s="35"/>
      <c r="O84" s="11"/>
      <c r="P84" s="11"/>
      <c r="Q84" s="11"/>
      <c r="R84" s="35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35"/>
      <c r="K85" s="11"/>
      <c r="L85" s="35"/>
      <c r="M85" s="11"/>
      <c r="N85" s="35"/>
      <c r="O85" s="11"/>
      <c r="P85" s="11"/>
      <c r="Q85" s="11"/>
      <c r="R85" s="35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35"/>
      <c r="K86" s="11"/>
      <c r="L86" s="35"/>
      <c r="M86" s="11"/>
      <c r="N86" s="35"/>
      <c r="O86" s="11"/>
      <c r="P86" s="11"/>
      <c r="Q86" s="11"/>
      <c r="R86" s="35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35"/>
      <c r="K87" s="11"/>
      <c r="L87" s="35"/>
      <c r="M87" s="11"/>
      <c r="N87" s="35"/>
      <c r="O87" s="11"/>
      <c r="P87" s="11"/>
      <c r="Q87" s="11"/>
      <c r="R87" s="35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35"/>
      <c r="K88" s="11"/>
      <c r="L88" s="35"/>
      <c r="M88" s="11"/>
      <c r="N88" s="35"/>
      <c r="O88" s="11"/>
      <c r="P88" s="11"/>
      <c r="Q88" s="11"/>
      <c r="R88" s="35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35"/>
      <c r="K89" s="11"/>
      <c r="L89" s="35"/>
      <c r="M89" s="11"/>
      <c r="N89" s="35"/>
      <c r="O89" s="11"/>
      <c r="P89" s="11"/>
      <c r="Q89" s="11"/>
      <c r="R89" s="35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35"/>
      <c r="K90" s="11"/>
      <c r="L90" s="35"/>
      <c r="M90" s="11"/>
      <c r="N90" s="35"/>
      <c r="O90" s="11"/>
      <c r="P90" s="11"/>
      <c r="Q90" s="11"/>
      <c r="R90" s="35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35"/>
      <c r="K91" s="11"/>
      <c r="L91" s="35"/>
      <c r="M91" s="11"/>
      <c r="N91" s="35"/>
      <c r="O91" s="11"/>
      <c r="P91" s="11"/>
      <c r="Q91" s="11"/>
      <c r="R91" s="35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35"/>
      <c r="K92" s="11"/>
      <c r="L92" s="35"/>
      <c r="M92" s="11"/>
      <c r="N92" s="35"/>
      <c r="O92" s="11"/>
      <c r="P92" s="11"/>
      <c r="Q92" s="11"/>
      <c r="R92" s="35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35"/>
      <c r="K93" s="11"/>
      <c r="L93" s="35"/>
      <c r="M93" s="11"/>
      <c r="N93" s="35"/>
      <c r="O93" s="11"/>
      <c r="P93" s="11"/>
      <c r="Q93" s="11"/>
      <c r="R93" s="35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35"/>
      <c r="K94" s="11"/>
      <c r="L94" s="35"/>
      <c r="M94" s="11"/>
      <c r="N94" s="35"/>
      <c r="O94" s="11"/>
      <c r="P94" s="11"/>
      <c r="Q94" s="11"/>
      <c r="R94" s="35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35"/>
      <c r="K95" s="11"/>
      <c r="L95" s="35"/>
      <c r="M95" s="11"/>
      <c r="N95" s="35"/>
      <c r="O95" s="11"/>
      <c r="P95" s="11"/>
      <c r="Q95" s="11"/>
      <c r="R95" s="35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35"/>
      <c r="K96" s="11"/>
      <c r="L96" s="35"/>
      <c r="M96" s="11"/>
      <c r="N96" s="35"/>
      <c r="O96" s="11"/>
      <c r="P96" s="11"/>
      <c r="Q96" s="11"/>
      <c r="R96" s="35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35"/>
      <c r="K97" s="11"/>
      <c r="L97" s="35"/>
      <c r="M97" s="11"/>
      <c r="N97" s="35"/>
      <c r="O97" s="11"/>
      <c r="P97" s="11"/>
      <c r="Q97" s="11"/>
      <c r="R97" s="35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35"/>
      <c r="K98" s="11"/>
      <c r="L98" s="35"/>
      <c r="M98" s="11"/>
      <c r="N98" s="35"/>
      <c r="O98" s="11"/>
      <c r="P98" s="11"/>
      <c r="Q98" s="11"/>
      <c r="R98" s="35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35"/>
      <c r="K99" s="11"/>
      <c r="L99" s="35"/>
      <c r="M99" s="11"/>
      <c r="N99" s="35"/>
      <c r="O99" s="11"/>
      <c r="P99" s="11"/>
      <c r="Q99" s="11"/>
      <c r="R99" s="35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35"/>
      <c r="K100" s="11"/>
      <c r="L100" s="35"/>
      <c r="M100" s="11"/>
      <c r="N100" s="35"/>
      <c r="O100" s="11"/>
      <c r="P100" s="11"/>
      <c r="Q100" s="11"/>
      <c r="R100" s="35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35"/>
      <c r="K101" s="11"/>
      <c r="L101" s="35"/>
      <c r="M101" s="11"/>
      <c r="N101" s="35"/>
      <c r="O101" s="11"/>
      <c r="P101" s="11"/>
      <c r="Q101" s="11"/>
      <c r="R101" s="35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35"/>
      <c r="K102" s="11"/>
      <c r="L102" s="35"/>
      <c r="M102" s="11"/>
      <c r="N102" s="35"/>
      <c r="O102" s="11"/>
      <c r="P102" s="11"/>
      <c r="Q102" s="11"/>
      <c r="R102" s="35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35"/>
      <c r="K103" s="11"/>
      <c r="L103" s="35"/>
      <c r="M103" s="11"/>
      <c r="N103" s="35"/>
      <c r="O103" s="11"/>
      <c r="P103" s="11"/>
      <c r="Q103" s="11"/>
      <c r="R103" s="35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35"/>
      <c r="K104" s="11"/>
      <c r="L104" s="35"/>
      <c r="M104" s="11"/>
      <c r="N104" s="35"/>
      <c r="O104" s="11"/>
      <c r="P104" s="11"/>
      <c r="Q104" s="11"/>
      <c r="R104" s="35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35"/>
      <c r="K105" s="11"/>
      <c r="L105" s="35"/>
      <c r="M105" s="11"/>
      <c r="N105" s="35"/>
      <c r="O105" s="11"/>
      <c r="P105" s="11"/>
      <c r="Q105" s="11"/>
      <c r="R105" s="35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35"/>
      <c r="K106" s="11"/>
      <c r="L106" s="35"/>
      <c r="M106" s="11"/>
      <c r="N106" s="35"/>
      <c r="O106" s="11"/>
      <c r="P106" s="11"/>
      <c r="Q106" s="11"/>
      <c r="R106" s="35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35"/>
      <c r="K107" s="11"/>
      <c r="L107" s="35"/>
      <c r="M107" s="11"/>
      <c r="N107" s="35"/>
      <c r="O107" s="11"/>
      <c r="P107" s="11"/>
      <c r="Q107" s="11"/>
      <c r="R107" s="35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35"/>
      <c r="K108" s="11"/>
      <c r="L108" s="35"/>
      <c r="M108" s="11"/>
      <c r="N108" s="35"/>
      <c r="O108" s="11"/>
      <c r="P108" s="11"/>
      <c r="Q108" s="11"/>
      <c r="R108" s="35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35"/>
      <c r="K109" s="11"/>
      <c r="L109" s="35"/>
      <c r="M109" s="11"/>
      <c r="N109" s="35"/>
      <c r="O109" s="11"/>
      <c r="P109" s="11"/>
      <c r="Q109" s="11"/>
      <c r="R109" s="35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35"/>
      <c r="K110" s="11"/>
      <c r="L110" s="35"/>
      <c r="M110" s="11"/>
      <c r="N110" s="35"/>
      <c r="O110" s="11"/>
      <c r="P110" s="11"/>
      <c r="Q110" s="11"/>
      <c r="R110" s="35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35"/>
      <c r="K111" s="11"/>
      <c r="L111" s="35"/>
      <c r="M111" s="11"/>
      <c r="N111" s="35"/>
      <c r="O111" s="11"/>
      <c r="P111" s="11"/>
      <c r="Q111" s="11"/>
      <c r="R111" s="35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35"/>
      <c r="K112" s="11"/>
      <c r="L112" s="35"/>
      <c r="M112" s="11"/>
      <c r="N112" s="35"/>
      <c r="O112" s="11"/>
      <c r="P112" s="11"/>
      <c r="Q112" s="11"/>
      <c r="R112" s="35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35"/>
      <c r="K113" s="11"/>
      <c r="L113" s="35"/>
      <c r="M113" s="11"/>
      <c r="N113" s="35"/>
      <c r="O113" s="11"/>
      <c r="P113" s="11"/>
      <c r="Q113" s="11"/>
      <c r="R113" s="35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35"/>
      <c r="K114" s="11"/>
      <c r="L114" s="35"/>
      <c r="M114" s="11"/>
      <c r="N114" s="35"/>
      <c r="O114" s="11"/>
      <c r="P114" s="11"/>
      <c r="Q114" s="11"/>
      <c r="R114" s="35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35"/>
      <c r="K115" s="11"/>
      <c r="L115" s="35"/>
      <c r="M115" s="11"/>
      <c r="N115" s="35"/>
      <c r="O115" s="11"/>
      <c r="P115" s="11"/>
      <c r="Q115" s="11"/>
      <c r="R115" s="35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35"/>
      <c r="K116" s="11"/>
      <c r="L116" s="35"/>
      <c r="M116" s="11"/>
      <c r="N116" s="35"/>
      <c r="O116" s="11"/>
      <c r="P116" s="11"/>
      <c r="Q116" s="11"/>
      <c r="R116" s="35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35"/>
      <c r="K117" s="11"/>
      <c r="L117" s="35"/>
      <c r="M117" s="11"/>
      <c r="N117" s="35"/>
      <c r="O117" s="11"/>
      <c r="P117" s="11"/>
      <c r="Q117" s="11"/>
      <c r="R117" s="35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35"/>
      <c r="K118" s="11"/>
      <c r="L118" s="35"/>
      <c r="M118" s="11"/>
      <c r="N118" s="35"/>
      <c r="O118" s="11"/>
      <c r="P118" s="11"/>
      <c r="Q118" s="11"/>
      <c r="R118" s="35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35"/>
      <c r="K119" s="11"/>
      <c r="L119" s="35"/>
      <c r="M119" s="11"/>
      <c r="N119" s="35"/>
      <c r="O119" s="11"/>
      <c r="P119" s="11"/>
      <c r="Q119" s="11"/>
      <c r="R119" s="35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35"/>
      <c r="K120" s="11"/>
      <c r="L120" s="35"/>
      <c r="M120" s="11"/>
      <c r="N120" s="35"/>
      <c r="O120" s="11"/>
      <c r="P120" s="11"/>
      <c r="Q120" s="11"/>
      <c r="R120" s="35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35"/>
      <c r="K121" s="11"/>
      <c r="L121" s="35"/>
      <c r="M121" s="11"/>
      <c r="N121" s="35"/>
      <c r="O121" s="11"/>
      <c r="P121" s="11"/>
      <c r="Q121" s="11"/>
      <c r="R121" s="35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35"/>
      <c r="K122" s="11"/>
      <c r="L122" s="35"/>
      <c r="M122" s="11"/>
      <c r="N122" s="35"/>
      <c r="O122" s="11"/>
      <c r="P122" s="11"/>
      <c r="Q122" s="11"/>
      <c r="R122" s="35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35"/>
      <c r="K123" s="11"/>
      <c r="L123" s="35"/>
      <c r="M123" s="11"/>
      <c r="N123" s="35"/>
      <c r="O123" s="11"/>
      <c r="P123" s="11"/>
      <c r="Q123" s="11"/>
      <c r="R123" s="35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35"/>
      <c r="K124" s="11"/>
      <c r="L124" s="35"/>
      <c r="M124" s="11"/>
      <c r="N124" s="35"/>
      <c r="O124" s="11"/>
      <c r="P124" s="11"/>
      <c r="Q124" s="11"/>
      <c r="R124" s="35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35"/>
      <c r="K125" s="11"/>
      <c r="L125" s="35"/>
      <c r="M125" s="11"/>
      <c r="N125" s="35"/>
      <c r="O125" s="11"/>
      <c r="P125" s="11"/>
      <c r="Q125" s="11"/>
      <c r="R125" s="35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35"/>
      <c r="K126" s="11"/>
      <c r="L126" s="35"/>
      <c r="M126" s="11"/>
      <c r="N126" s="35"/>
      <c r="O126" s="11"/>
      <c r="P126" s="11"/>
      <c r="Q126" s="11"/>
      <c r="R126" s="35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35"/>
      <c r="K127" s="11"/>
      <c r="L127" s="35"/>
      <c r="M127" s="11"/>
      <c r="N127" s="35"/>
      <c r="O127" s="11"/>
      <c r="P127" s="11"/>
      <c r="Q127" s="11"/>
      <c r="R127" s="35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35"/>
      <c r="K128" s="11"/>
      <c r="L128" s="35"/>
      <c r="M128" s="11"/>
      <c r="N128" s="35"/>
      <c r="O128" s="11"/>
      <c r="P128" s="11"/>
      <c r="Q128" s="11"/>
      <c r="R128" s="35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35"/>
      <c r="K129" s="11"/>
      <c r="L129" s="35"/>
      <c r="M129" s="11"/>
      <c r="N129" s="35"/>
      <c r="O129" s="11"/>
      <c r="P129" s="11"/>
      <c r="Q129" s="11"/>
      <c r="R129" s="35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35"/>
      <c r="K130" s="11"/>
      <c r="L130" s="35"/>
      <c r="M130" s="11"/>
      <c r="N130" s="35"/>
      <c r="O130" s="11"/>
      <c r="P130" s="11"/>
      <c r="Q130" s="11"/>
      <c r="R130" s="35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35"/>
      <c r="K131" s="11"/>
      <c r="L131" s="35"/>
      <c r="M131" s="11"/>
      <c r="N131" s="35"/>
      <c r="O131" s="11"/>
      <c r="P131" s="11"/>
      <c r="Q131" s="11"/>
      <c r="R131" s="35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35"/>
      <c r="K132" s="11"/>
      <c r="L132" s="35"/>
      <c r="M132" s="11"/>
      <c r="N132" s="35"/>
      <c r="O132" s="11"/>
      <c r="P132" s="11"/>
      <c r="Q132" s="11"/>
      <c r="R132" s="35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35"/>
      <c r="K133" s="11"/>
      <c r="L133" s="35"/>
      <c r="M133" s="11"/>
      <c r="N133" s="35"/>
      <c r="O133" s="11"/>
      <c r="P133" s="11"/>
      <c r="Q133" s="11"/>
      <c r="R133" s="35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35"/>
      <c r="K134" s="11"/>
      <c r="L134" s="35"/>
      <c r="M134" s="11"/>
      <c r="N134" s="35"/>
      <c r="O134" s="11"/>
      <c r="P134" s="11"/>
      <c r="Q134" s="11"/>
      <c r="R134" s="35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35"/>
      <c r="K135" s="11"/>
      <c r="L135" s="35"/>
      <c r="M135" s="11"/>
      <c r="N135" s="35"/>
      <c r="O135" s="11"/>
      <c r="P135" s="11"/>
      <c r="Q135" s="11"/>
      <c r="R135" s="35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35"/>
      <c r="K136" s="11"/>
      <c r="L136" s="35"/>
      <c r="M136" s="11"/>
      <c r="N136" s="35"/>
      <c r="O136" s="11"/>
      <c r="P136" s="11"/>
      <c r="Q136" s="11"/>
      <c r="R136" s="35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35"/>
      <c r="K137" s="11"/>
      <c r="L137" s="35"/>
      <c r="M137" s="11"/>
      <c r="N137" s="35"/>
      <c r="O137" s="11"/>
      <c r="P137" s="11"/>
      <c r="Q137" s="11"/>
      <c r="R137" s="35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35"/>
      <c r="K138" s="11"/>
      <c r="L138" s="35"/>
      <c r="M138" s="11"/>
      <c r="N138" s="35"/>
      <c r="O138" s="11"/>
      <c r="P138" s="11"/>
      <c r="Q138" s="11"/>
      <c r="R138" s="35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35"/>
      <c r="K139" s="11"/>
      <c r="L139" s="35"/>
      <c r="M139" s="11"/>
      <c r="N139" s="35"/>
      <c r="O139" s="11"/>
      <c r="P139" s="11"/>
      <c r="Q139" s="11"/>
      <c r="R139" s="35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35"/>
      <c r="K140" s="11"/>
      <c r="L140" s="35"/>
      <c r="M140" s="11"/>
      <c r="N140" s="35"/>
      <c r="O140" s="11"/>
      <c r="P140" s="11"/>
      <c r="Q140" s="11"/>
      <c r="R140" s="35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35"/>
      <c r="K141" s="11"/>
      <c r="L141" s="35"/>
      <c r="M141" s="11"/>
      <c r="N141" s="35"/>
      <c r="O141" s="11"/>
      <c r="P141" s="11"/>
      <c r="Q141" s="11"/>
      <c r="R141" s="35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35"/>
      <c r="K142" s="11"/>
      <c r="L142" s="35"/>
      <c r="M142" s="11"/>
      <c r="N142" s="35"/>
      <c r="O142" s="11"/>
      <c r="P142" s="11"/>
      <c r="Q142" s="11"/>
      <c r="R142" s="35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35"/>
      <c r="K143" s="11"/>
      <c r="L143" s="35"/>
      <c r="M143" s="11"/>
      <c r="N143" s="35"/>
      <c r="O143" s="11"/>
      <c r="P143" s="11"/>
      <c r="Q143" s="11"/>
      <c r="R143" s="35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35"/>
      <c r="K144" s="11"/>
      <c r="L144" s="35"/>
      <c r="M144" s="11"/>
      <c r="N144" s="35"/>
      <c r="O144" s="11"/>
      <c r="P144" s="11"/>
      <c r="Q144" s="11"/>
      <c r="R144" s="35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35"/>
      <c r="K145" s="11"/>
      <c r="L145" s="35"/>
      <c r="M145" s="11"/>
      <c r="N145" s="35"/>
      <c r="O145" s="11"/>
      <c r="P145" s="11"/>
      <c r="Q145" s="11"/>
      <c r="R145" s="35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35"/>
      <c r="K146" s="11"/>
      <c r="L146" s="35"/>
      <c r="M146" s="11"/>
      <c r="N146" s="35"/>
      <c r="O146" s="11"/>
      <c r="P146" s="11"/>
      <c r="Q146" s="11"/>
      <c r="R146" s="35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35"/>
      <c r="K147" s="11"/>
      <c r="L147" s="35"/>
      <c r="M147" s="11"/>
      <c r="N147" s="35"/>
      <c r="O147" s="11"/>
      <c r="P147" s="11"/>
      <c r="Q147" s="11"/>
      <c r="R147" s="35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35"/>
      <c r="K148" s="11"/>
      <c r="L148" s="35"/>
      <c r="M148" s="11"/>
      <c r="N148" s="35"/>
      <c r="O148" s="11"/>
      <c r="P148" s="11"/>
      <c r="Q148" s="11"/>
      <c r="R148" s="35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35"/>
      <c r="K149" s="11"/>
      <c r="L149" s="35"/>
      <c r="M149" s="11"/>
      <c r="N149" s="35"/>
      <c r="O149" s="11"/>
      <c r="P149" s="11"/>
      <c r="Q149" s="11"/>
      <c r="R149" s="35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35"/>
      <c r="K150" s="11"/>
      <c r="L150" s="35"/>
      <c r="M150" s="11"/>
      <c r="N150" s="35"/>
      <c r="O150" s="11"/>
      <c r="P150" s="11"/>
      <c r="Q150" s="11"/>
      <c r="R150" s="35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35"/>
      <c r="K151" s="11"/>
      <c r="L151" s="35"/>
      <c r="M151" s="11"/>
      <c r="N151" s="35"/>
      <c r="O151" s="11"/>
      <c r="P151" s="11"/>
      <c r="Q151" s="11"/>
      <c r="R151" s="35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35"/>
      <c r="K152" s="11"/>
      <c r="L152" s="35"/>
      <c r="M152" s="11"/>
      <c r="N152" s="35"/>
      <c r="O152" s="11"/>
      <c r="P152" s="11"/>
      <c r="Q152" s="11"/>
      <c r="R152" s="35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35"/>
      <c r="K153" s="11"/>
      <c r="L153" s="35"/>
      <c r="M153" s="11"/>
      <c r="N153" s="35"/>
      <c r="O153" s="11"/>
      <c r="P153" s="11"/>
      <c r="Q153" s="11"/>
      <c r="R153" s="35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35"/>
      <c r="K154" s="11"/>
      <c r="L154" s="35"/>
      <c r="M154" s="11"/>
      <c r="N154" s="35"/>
      <c r="O154" s="11"/>
      <c r="P154" s="11"/>
      <c r="Q154" s="11"/>
      <c r="R154" s="35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35"/>
      <c r="K155" s="11"/>
      <c r="L155" s="35"/>
      <c r="M155" s="11"/>
      <c r="N155" s="35"/>
      <c r="O155" s="11"/>
      <c r="P155" s="11"/>
      <c r="Q155" s="11"/>
      <c r="R155" s="35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35"/>
      <c r="K156" s="11"/>
      <c r="L156" s="35"/>
      <c r="M156" s="11"/>
      <c r="N156" s="35"/>
      <c r="O156" s="11"/>
      <c r="P156" s="11"/>
      <c r="Q156" s="11"/>
      <c r="R156" s="35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35"/>
      <c r="K157" s="11"/>
      <c r="L157" s="35"/>
      <c r="M157" s="11"/>
      <c r="N157" s="35"/>
      <c r="O157" s="11"/>
      <c r="P157" s="11"/>
      <c r="Q157" s="11"/>
      <c r="R157" s="35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35"/>
      <c r="K158" s="11"/>
      <c r="L158" s="35"/>
      <c r="M158" s="11"/>
      <c r="N158" s="35"/>
      <c r="O158" s="11"/>
      <c r="P158" s="11"/>
      <c r="Q158" s="11"/>
      <c r="R158" s="35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35"/>
      <c r="K159" s="11"/>
      <c r="L159" s="35"/>
      <c r="M159" s="11"/>
      <c r="N159" s="35"/>
      <c r="O159" s="11"/>
      <c r="P159" s="11"/>
      <c r="Q159" s="11"/>
      <c r="R159" s="35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35"/>
      <c r="K160" s="11"/>
      <c r="L160" s="35"/>
      <c r="M160" s="11"/>
      <c r="N160" s="35"/>
      <c r="O160" s="11"/>
      <c r="P160" s="11"/>
      <c r="Q160" s="11"/>
      <c r="R160" s="35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35"/>
      <c r="K161" s="11"/>
      <c r="L161" s="35"/>
      <c r="M161" s="11"/>
      <c r="N161" s="35"/>
      <c r="O161" s="11"/>
      <c r="P161" s="11"/>
      <c r="Q161" s="11"/>
      <c r="R161" s="35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35"/>
      <c r="K162" s="11"/>
      <c r="L162" s="35"/>
      <c r="M162" s="11"/>
      <c r="N162" s="35"/>
      <c r="O162" s="11"/>
      <c r="P162" s="11"/>
      <c r="Q162" s="11"/>
      <c r="R162" s="35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35"/>
      <c r="K163" s="11"/>
      <c r="L163" s="35"/>
      <c r="M163" s="11"/>
      <c r="N163" s="35"/>
      <c r="O163" s="11"/>
      <c r="P163" s="11"/>
      <c r="Q163" s="11"/>
      <c r="R163" s="35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35"/>
      <c r="K164" s="11"/>
      <c r="L164" s="35"/>
      <c r="M164" s="11"/>
      <c r="N164" s="35"/>
      <c r="O164" s="11"/>
      <c r="P164" s="11"/>
      <c r="Q164" s="11"/>
      <c r="R164" s="35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35"/>
      <c r="K165" s="11"/>
      <c r="L165" s="35"/>
      <c r="M165" s="11"/>
      <c r="N165" s="35"/>
      <c r="O165" s="11"/>
      <c r="P165" s="11"/>
      <c r="Q165" s="11"/>
      <c r="R165" s="35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35"/>
      <c r="K166" s="11"/>
      <c r="L166" s="35"/>
      <c r="M166" s="11"/>
      <c r="N166" s="35"/>
      <c r="O166" s="11"/>
      <c r="P166" s="11"/>
      <c r="Q166" s="11"/>
      <c r="R166" s="35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35"/>
      <c r="K167" s="11"/>
      <c r="L167" s="35"/>
      <c r="M167" s="11"/>
      <c r="N167" s="35"/>
      <c r="O167" s="11"/>
      <c r="P167" s="11"/>
      <c r="Q167" s="11"/>
      <c r="R167" s="35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35"/>
      <c r="K168" s="11"/>
      <c r="L168" s="35"/>
      <c r="M168" s="11"/>
      <c r="N168" s="35"/>
      <c r="O168" s="11"/>
      <c r="P168" s="11"/>
      <c r="Q168" s="11"/>
      <c r="R168" s="35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35"/>
      <c r="K169" s="11"/>
      <c r="L169" s="35"/>
      <c r="M169" s="11"/>
      <c r="N169" s="35"/>
      <c r="O169" s="11"/>
      <c r="P169" s="11"/>
      <c r="Q169" s="11"/>
      <c r="R169" s="35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35"/>
      <c r="K170" s="11"/>
      <c r="L170" s="35"/>
      <c r="M170" s="11"/>
      <c r="N170" s="35"/>
      <c r="O170" s="11"/>
      <c r="P170" s="11"/>
      <c r="Q170" s="11"/>
      <c r="R170" s="35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35"/>
      <c r="K171" s="11"/>
      <c r="L171" s="35"/>
      <c r="M171" s="11"/>
      <c r="N171" s="35"/>
      <c r="O171" s="11"/>
      <c r="P171" s="11"/>
      <c r="Q171" s="11"/>
      <c r="R171" s="35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35"/>
      <c r="K172" s="11"/>
      <c r="L172" s="35"/>
      <c r="M172" s="11"/>
      <c r="N172" s="35"/>
      <c r="O172" s="11"/>
      <c r="P172" s="11"/>
      <c r="Q172" s="11"/>
      <c r="R172" s="35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35"/>
      <c r="K173" s="11"/>
      <c r="L173" s="35"/>
      <c r="M173" s="11"/>
      <c r="N173" s="35"/>
      <c r="O173" s="11"/>
      <c r="P173" s="11"/>
      <c r="Q173" s="11"/>
      <c r="R173" s="35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35"/>
      <c r="K174" s="11"/>
      <c r="L174" s="35"/>
      <c r="M174" s="11"/>
      <c r="N174" s="35"/>
      <c r="O174" s="11"/>
      <c r="P174" s="11"/>
      <c r="Q174" s="11"/>
      <c r="R174" s="35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35"/>
      <c r="K175" s="11"/>
      <c r="L175" s="35"/>
      <c r="M175" s="11"/>
      <c r="N175" s="35"/>
      <c r="O175" s="11"/>
      <c r="P175" s="11"/>
      <c r="Q175" s="11"/>
      <c r="R175" s="35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35"/>
      <c r="K176" s="11"/>
      <c r="L176" s="35"/>
      <c r="M176" s="11"/>
      <c r="N176" s="35"/>
      <c r="O176" s="11"/>
      <c r="P176" s="11"/>
      <c r="Q176" s="11"/>
      <c r="R176" s="35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35"/>
      <c r="K177" s="11"/>
      <c r="L177" s="35"/>
      <c r="M177" s="11"/>
      <c r="N177" s="35"/>
      <c r="O177" s="11"/>
      <c r="P177" s="11"/>
      <c r="Q177" s="11"/>
      <c r="R177" s="35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35"/>
      <c r="K178" s="11"/>
      <c r="L178" s="35"/>
      <c r="M178" s="11"/>
      <c r="N178" s="35"/>
      <c r="O178" s="11"/>
      <c r="P178" s="11"/>
      <c r="Q178" s="11"/>
      <c r="R178" s="35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35"/>
      <c r="K179" s="11"/>
      <c r="L179" s="35"/>
      <c r="M179" s="11"/>
      <c r="N179" s="35"/>
      <c r="O179" s="11"/>
      <c r="P179" s="11"/>
      <c r="Q179" s="11"/>
      <c r="R179" s="35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35"/>
      <c r="K180" s="11"/>
      <c r="L180" s="35"/>
      <c r="M180" s="11"/>
      <c r="N180" s="35"/>
      <c r="O180" s="11"/>
      <c r="P180" s="11"/>
      <c r="Q180" s="11"/>
      <c r="R180" s="35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35"/>
      <c r="K181" s="11"/>
      <c r="L181" s="35"/>
      <c r="M181" s="11"/>
      <c r="N181" s="35"/>
      <c r="O181" s="11"/>
      <c r="P181" s="11"/>
      <c r="Q181" s="11"/>
      <c r="R181" s="35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35"/>
      <c r="K182" s="11"/>
      <c r="L182" s="35"/>
      <c r="M182" s="11"/>
      <c r="N182" s="35"/>
      <c r="O182" s="11"/>
      <c r="P182" s="11"/>
      <c r="Q182" s="11"/>
      <c r="R182" s="35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35"/>
      <c r="K183" s="11"/>
      <c r="L183" s="35"/>
      <c r="M183" s="11"/>
      <c r="N183" s="35"/>
      <c r="O183" s="11"/>
      <c r="P183" s="11"/>
      <c r="Q183" s="11"/>
      <c r="R183" s="35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35"/>
      <c r="K184" s="11"/>
      <c r="L184" s="35"/>
      <c r="M184" s="11"/>
      <c r="N184" s="35"/>
      <c r="O184" s="11"/>
      <c r="P184" s="11"/>
      <c r="Q184" s="11"/>
      <c r="R184" s="35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35"/>
      <c r="K185" s="11"/>
      <c r="L185" s="35"/>
      <c r="M185" s="11"/>
      <c r="N185" s="35"/>
      <c r="O185" s="11"/>
      <c r="P185" s="11"/>
      <c r="Q185" s="11"/>
      <c r="R185" s="35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35"/>
      <c r="K186" s="11"/>
      <c r="L186" s="35"/>
      <c r="M186" s="11"/>
      <c r="N186" s="35"/>
      <c r="O186" s="11"/>
      <c r="P186" s="11"/>
      <c r="Q186" s="11"/>
      <c r="R186" s="35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35"/>
      <c r="K187" s="11"/>
      <c r="L187" s="35"/>
      <c r="M187" s="11"/>
      <c r="N187" s="35"/>
      <c r="O187" s="11"/>
      <c r="P187" s="11"/>
      <c r="Q187" s="11"/>
      <c r="R187" s="35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35"/>
      <c r="K188" s="11"/>
      <c r="L188" s="35"/>
      <c r="M188" s="11"/>
      <c r="N188" s="35"/>
      <c r="O188" s="11"/>
      <c r="P188" s="11"/>
      <c r="Q188" s="11"/>
      <c r="R188" s="35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35"/>
      <c r="K189" s="11"/>
      <c r="L189" s="35"/>
      <c r="M189" s="11"/>
      <c r="N189" s="35"/>
      <c r="O189" s="11"/>
      <c r="P189" s="11"/>
      <c r="Q189" s="11"/>
      <c r="R189" s="35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35"/>
      <c r="K190" s="11"/>
      <c r="L190" s="35"/>
      <c r="M190" s="11"/>
      <c r="N190" s="35"/>
      <c r="O190" s="11"/>
      <c r="P190" s="11"/>
      <c r="Q190" s="11"/>
      <c r="R190" s="35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35"/>
      <c r="K191" s="11"/>
      <c r="L191" s="35"/>
      <c r="M191" s="11"/>
      <c r="N191" s="35"/>
      <c r="O191" s="11"/>
      <c r="P191" s="11"/>
      <c r="Q191" s="11"/>
      <c r="R191" s="35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35"/>
      <c r="K192" s="11"/>
      <c r="L192" s="35"/>
      <c r="M192" s="11"/>
      <c r="N192" s="35"/>
      <c r="O192" s="11"/>
      <c r="P192" s="11"/>
      <c r="Q192" s="11"/>
      <c r="R192" s="35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35"/>
      <c r="K193" s="11"/>
      <c r="L193" s="35"/>
      <c r="M193" s="11"/>
      <c r="N193" s="35"/>
      <c r="O193" s="11"/>
      <c r="P193" s="11"/>
      <c r="Q193" s="11"/>
      <c r="R193" s="35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35"/>
      <c r="K194" s="11"/>
      <c r="L194" s="35"/>
      <c r="M194" s="11"/>
      <c r="N194" s="35"/>
      <c r="O194" s="11"/>
      <c r="P194" s="11"/>
      <c r="Q194" s="11"/>
      <c r="R194" s="35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35"/>
      <c r="K195" s="11"/>
      <c r="L195" s="35"/>
      <c r="M195" s="11"/>
      <c r="N195" s="35"/>
      <c r="O195" s="11"/>
      <c r="P195" s="11"/>
      <c r="Q195" s="11"/>
      <c r="R195" s="35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35"/>
      <c r="K196" s="11"/>
      <c r="L196" s="35"/>
      <c r="M196" s="11"/>
      <c r="N196" s="35"/>
      <c r="O196" s="11"/>
      <c r="P196" s="11"/>
      <c r="Q196" s="11"/>
      <c r="R196" s="35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35"/>
      <c r="K197" s="11"/>
      <c r="L197" s="35"/>
      <c r="M197" s="11"/>
      <c r="N197" s="35"/>
      <c r="O197" s="11"/>
      <c r="P197" s="11"/>
      <c r="Q197" s="11"/>
      <c r="R197" s="35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35"/>
      <c r="K198" s="11"/>
      <c r="L198" s="35"/>
      <c r="M198" s="11"/>
      <c r="N198" s="35"/>
      <c r="O198" s="11"/>
      <c r="P198" s="11"/>
      <c r="Q198" s="11"/>
      <c r="R198" s="35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35"/>
      <c r="K199" s="11"/>
      <c r="L199" s="35"/>
      <c r="M199" s="11"/>
      <c r="N199" s="35"/>
      <c r="O199" s="11"/>
      <c r="P199" s="11"/>
      <c r="Q199" s="11"/>
      <c r="R199" s="35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35"/>
      <c r="K200" s="11"/>
      <c r="L200" s="35"/>
      <c r="M200" s="11"/>
      <c r="N200" s="35"/>
      <c r="O200" s="11"/>
      <c r="P200" s="11"/>
      <c r="Q200" s="11"/>
      <c r="R200" s="35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T7:T9"/>
    <mergeCell ref="E8:E9"/>
    <mergeCell ref="F8:G8"/>
    <mergeCell ref="H8:I8"/>
    <mergeCell ref="J8:K8"/>
    <mergeCell ref="L8:L9"/>
    <mergeCell ref="N8:O8"/>
    <mergeCell ref="Q8:R8"/>
    <mergeCell ref="S1:T1"/>
    <mergeCell ref="S2:T2"/>
    <mergeCell ref="R28:T28"/>
    <mergeCell ref="A4:T4"/>
    <mergeCell ref="A5:T5"/>
    <mergeCell ref="F6:P6"/>
    <mergeCell ref="Q6:T6"/>
    <mergeCell ref="B7:B9"/>
    <mergeCell ref="C7:C9"/>
    <mergeCell ref="D7:D9"/>
    <mergeCell ref="F7:K7"/>
    <mergeCell ref="M7:M9"/>
    <mergeCell ref="N7:O7"/>
    <mergeCell ref="Q7:R7"/>
    <mergeCell ref="P7:P9"/>
    <mergeCell ref="S7:S9"/>
    <mergeCell ref="B34:Q34"/>
    <mergeCell ref="J29:K29"/>
    <mergeCell ref="J31:K31"/>
    <mergeCell ref="B33:J33"/>
    <mergeCell ref="B6:E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