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公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<sst xmlns="http://schemas.openxmlformats.org/spreadsheetml/2006/main" count="75">
  <si>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</si>
  <si>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</si>
  <si>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臺中市東勢區公所一般公文統計表(修正表)</t>
  </si>
  <si>
    <t>中華民國114年3月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</si>
  <si>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</si>
  <si>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</si>
  <si>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</si>
  <si>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</si>
  <si>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</si>
  <si>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</si>
  <si>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</si>
  <si>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</si>
  <si>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</si>
  <si>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</si>
  <si>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</si>
  <si>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</si>
  <si>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</si>
  <si>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</si>
  <si>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</si>
  <si>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</si>
  <si>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修正原因：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</si>
  <si>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</si>
  <si>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</si>
  <si>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</si>
  <si>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</si>
  <si>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</si>
  <si>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</si>
  <si>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農建課、會計室之存查件數及相關欄位誤植，修正報表。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</si>
  <si>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</si>
  <si>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</si>
  <si>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</si>
  <si>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</si>
  <si>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</si>
  <si>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</si>
  <si>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</si>
  <si>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</si>
  <si>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</si>
  <si>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</si>
  <si>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</si>
  <si>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</si>
  <si>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</si>
  <si>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</si>
  <si>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</si>
  <si>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</si>
  <si>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</si>
  <si>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</si>
  <si>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</si>
  <si>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</si>
  <si>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</si>
  <si>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</si>
  <si>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</si>
  <si>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</si>
  <si>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</si>
  <si>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</si>
  <si>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</si>
  <si>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</si>
  <si>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</si>
  <si>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</si>
  <si>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</si>
  <si>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</si>
  <si>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</si>
  <si>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</si>
  <si>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</si>
  <si>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</si>
  <si>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</si>
  <si>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</si>
  <si>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 114年4月8日編製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</si>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</sst>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1" borderId="7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10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1" borderId="1" xfId="0" applyNumberFormat="true" applyFont="true" applyBorder="true">
      <alignment horizontal="center" vertical="center" wrapText="true"/>
    </xf>
    <xf numFmtId="197" fontId="12" borderId="1" xfId="0" applyNumberFormat="true" applyFont="true" applyBorder="true">
      <alignment horizontal="center" vertical="center" wrapText="true"/>
    </xf>
    <xf numFmtId="198" fontId="13" borderId="1" xfId="0" applyNumberFormat="true" applyFont="true" applyBorder="true">
      <alignment horizontal="right" vertical="center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9" fontId="13" borderId="1" xfId="0" applyNumberFormat="true" applyFont="true" applyBorder="true">
      <alignment horizontal="right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4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197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29" sqref="Q29:Q29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921875" hidden="false" outlineLevel="0"/>
    <col min="5" max="5" bestFit="false" customWidth="true" width="14.3515625" hidden="false" outlineLevel="0"/>
    <col min="6" max="6" bestFit="false" customWidth="true" width="13.2109375" hidden="false" outlineLevel="0"/>
    <col min="7" max="7" bestFit="false" customWidth="true" width="11.4921875" hidden="false" outlineLevel="0"/>
    <col min="8" max="8" bestFit="false" customWidth="true" width="9.92187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921875" hidden="false" outlineLevel="0"/>
    <col min="15" max="15" bestFit="false" customWidth="true" width="19.2109375" hidden="false" outlineLevel="0"/>
    <col min="16" max="16" bestFit="false" customWidth="true" width="11.21093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5"/>
      <c r="C1" s="13"/>
      <c r="D1" s="11"/>
      <c r="E1" s="11"/>
      <c r="F1" s="11"/>
      <c r="G1" s="11"/>
      <c r="H1" s="11"/>
      <c r="I1" s="11"/>
      <c r="J1" s="11"/>
      <c r="K1" s="30"/>
      <c r="L1" s="30"/>
      <c r="M1" s="11"/>
      <c r="N1" s="34"/>
      <c r="O1" s="1" t="s">
        <v>59</v>
      </c>
      <c r="P1" s="17" t="s">
        <v>62</v>
      </c>
      <c r="Q1" s="17"/>
      <c r="R1" s="17"/>
      <c r="S1" s="17"/>
      <c r="T1" s="17"/>
      <c r="U1" s="15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9.5" customHeight="true">
      <c r="A2" s="1" t="s">
        <v>1</v>
      </c>
      <c r="B2" s="16" t="s">
        <v>21</v>
      </c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35"/>
      <c r="O2" s="1" t="s">
        <v>60</v>
      </c>
      <c r="P2" s="40" t="s">
        <v>63</v>
      </c>
      <c r="Q2" s="40"/>
      <c r="R2" s="40"/>
      <c r="S2" s="40"/>
      <c r="T2" s="40"/>
      <c r="U2" s="1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9"/>
      <c r="S3" s="39"/>
      <c r="T3" s="3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9.5" customHeight="true">
      <c r="A6" s="5" t="s">
        <v>4</v>
      </c>
      <c r="B6" s="17" t="s">
        <v>22</v>
      </c>
      <c r="C6" s="17"/>
      <c r="D6" s="17"/>
      <c r="E6" s="17"/>
      <c r="F6" s="17" t="s">
        <v>35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1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5.95" customHeight="true">
      <c r="A7" s="6"/>
      <c r="B7" s="18" t="s">
        <v>23</v>
      </c>
      <c r="C7" s="18" t="s">
        <v>28</v>
      </c>
      <c r="D7" s="18" t="s">
        <v>30</v>
      </c>
      <c r="E7" s="18" t="s">
        <v>7</v>
      </c>
      <c r="F7" s="18" t="s">
        <v>36</v>
      </c>
      <c r="G7" s="18"/>
      <c r="H7" s="18"/>
      <c r="I7" s="18"/>
      <c r="J7" s="18"/>
      <c r="K7" s="18"/>
      <c r="L7" s="18" t="s">
        <v>50</v>
      </c>
      <c r="M7" s="18" t="s">
        <v>54</v>
      </c>
      <c r="N7" s="18" t="s">
        <v>56</v>
      </c>
      <c r="O7" s="18"/>
      <c r="P7" s="18" t="s">
        <v>64</v>
      </c>
      <c r="Q7" s="18" t="s">
        <v>67</v>
      </c>
      <c r="R7" s="18"/>
      <c r="S7" s="18" t="s">
        <v>71</v>
      </c>
      <c r="T7" s="44" t="s">
        <v>73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" customHeight="true">
      <c r="A8" s="7" t="s">
        <v>5</v>
      </c>
      <c r="B8" s="18"/>
      <c r="C8" s="18"/>
      <c r="D8" s="18"/>
      <c r="E8" s="19" t="s">
        <v>33</v>
      </c>
      <c r="F8" s="18" t="s">
        <v>37</v>
      </c>
      <c r="G8" s="18"/>
      <c r="H8" s="31" t="s">
        <v>44</v>
      </c>
      <c r="I8" s="31"/>
      <c r="J8" s="32" t="s">
        <v>47</v>
      </c>
      <c r="K8" s="32"/>
      <c r="L8" s="19" t="s">
        <v>51</v>
      </c>
      <c r="M8" s="18"/>
      <c r="N8" s="19" t="s">
        <v>57</v>
      </c>
      <c r="O8" s="19"/>
      <c r="P8" s="18"/>
      <c r="Q8" s="19" t="s">
        <v>68</v>
      </c>
      <c r="R8" s="19"/>
      <c r="S8" s="18"/>
      <c r="T8" s="44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35" customHeight="true">
      <c r="A9" s="6"/>
      <c r="B9" s="18"/>
      <c r="C9" s="18"/>
      <c r="D9" s="18"/>
      <c r="E9" s="19"/>
      <c r="F9" s="18" t="s">
        <v>38</v>
      </c>
      <c r="G9" s="18" t="s">
        <v>40</v>
      </c>
      <c r="H9" s="18" t="s">
        <v>38</v>
      </c>
      <c r="I9" s="18" t="s">
        <v>40</v>
      </c>
      <c r="J9" s="18" t="s">
        <v>38</v>
      </c>
      <c r="K9" s="18" t="s">
        <v>40</v>
      </c>
      <c r="L9" s="19"/>
      <c r="M9" s="18"/>
      <c r="N9" s="18" t="s">
        <v>38</v>
      </c>
      <c r="O9" s="32" t="s">
        <v>40</v>
      </c>
      <c r="P9" s="18"/>
      <c r="Q9" s="18" t="s">
        <v>38</v>
      </c>
      <c r="R9" s="32" t="s">
        <v>40</v>
      </c>
      <c r="S9" s="18"/>
      <c r="T9" s="4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5" customHeight="true">
      <c r="A10" s="8" t="s">
        <v>6</v>
      </c>
      <c r="B10" s="19" t="s">
        <v>24</v>
      </c>
      <c r="C10" s="19" t="s">
        <v>29</v>
      </c>
      <c r="D10" s="19" t="s">
        <v>31</v>
      </c>
      <c r="E10" s="19" t="s">
        <v>34</v>
      </c>
      <c r="F10" s="19" t="s">
        <v>39</v>
      </c>
      <c r="G10" s="28" t="s">
        <v>41</v>
      </c>
      <c r="H10" s="19" t="s">
        <v>45</v>
      </c>
      <c r="I10" s="28" t="s">
        <v>46</v>
      </c>
      <c r="J10" s="19" t="s">
        <v>48</v>
      </c>
      <c r="K10" s="28" t="s">
        <v>49</v>
      </c>
      <c r="L10" s="19" t="s">
        <v>52</v>
      </c>
      <c r="M10" s="19" t="s">
        <v>55</v>
      </c>
      <c r="N10" s="19" t="s">
        <v>58</v>
      </c>
      <c r="O10" s="37" t="s">
        <v>61</v>
      </c>
      <c r="P10" s="19" t="s">
        <v>65</v>
      </c>
      <c r="Q10" s="19" t="s">
        <v>69</v>
      </c>
      <c r="R10" s="42" t="s">
        <v>70</v>
      </c>
      <c r="S10" s="19" t="s">
        <v>72</v>
      </c>
      <c r="T10" s="45" t="s">
        <v>74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5" customHeight="true">
      <c r="A11" s="9" t="s">
        <v>7</v>
      </c>
      <c r="B11" s="20" t="n">
        <f>SUM(B12:B25)</f>
        <v>1690</v>
      </c>
      <c r="C11" s="20" t="n">
        <f>SUM(C12:C25)</f>
        <v>162</v>
      </c>
      <c r="D11" s="20" t="n">
        <f>SUM(D12:D25)</f>
        <v>317</v>
      </c>
      <c r="E11" s="20" t="n">
        <f>SUM(E12:E25)</f>
        <v>2169</v>
      </c>
      <c r="F11" s="20" t="n">
        <f>SUM(F12:F25)</f>
        <v>614</v>
      </c>
      <c r="G11" s="29" t="n">
        <f>IF($L11&gt;0, F11/$L11*100, "--")</f>
        <v>100</v>
      </c>
      <c r="H11" s="20" t="n">
        <f>SUM(H12:H25)</f>
        <v>0</v>
      </c>
      <c r="I11" s="29" t="n">
        <f>IF($L11&gt;0, H11/$L11*100, "--")</f>
        <v>0</v>
      </c>
      <c r="J11" s="20" t="n">
        <f>SUM(J12:J25)</f>
        <v>0</v>
      </c>
      <c r="K11" s="29" t="n">
        <f>IF($L11&gt;0, J11/$L11*100, "--")</f>
        <v>0</v>
      </c>
      <c r="L11" s="20" t="n">
        <f>SUM(L12:L25)</f>
        <v>614</v>
      </c>
      <c r="M11" s="33" t="n">
        <f>SUM(M12:M25)</f>
        <v>1365</v>
      </c>
      <c r="N11" s="33" t="n">
        <f>SUM(N12:N25)</f>
        <v>1979</v>
      </c>
      <c r="O11" s="38" t="n">
        <f>IF(E11&gt;0, N11/E11*100, "--")</f>
        <v>91.2402028584601</v>
      </c>
      <c r="P11" s="29" t="n">
        <v>1.39</v>
      </c>
      <c r="Q11" s="33" t="n">
        <f>SUM(Q12:Q25)</f>
        <v>190</v>
      </c>
      <c r="R11" s="38" t="n">
        <f>IF(E11&gt;0, Q11/E11*100, "--")</f>
        <v>8.75979714153988</v>
      </c>
      <c r="S11" s="33" t="n">
        <f>SUM(S12:S25)</f>
        <v>190</v>
      </c>
      <c r="T11" s="46" t="n">
        <f>SUM(T12:T25)</f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3.5" customHeight="true">
      <c r="A12" s="9" t="s">
        <v>8</v>
      </c>
      <c r="B12" s="20" t="n">
        <v>265</v>
      </c>
      <c r="C12" s="20" t="n">
        <v>25</v>
      </c>
      <c r="D12" s="20" t="n">
        <v>61</v>
      </c>
      <c r="E12" s="20" t="n">
        <f>SUM(B12:D12)</f>
        <v>351</v>
      </c>
      <c r="F12" s="20" t="n">
        <v>120</v>
      </c>
      <c r="G12" s="29" t="n">
        <f>IF($L12&gt;0, F12/$L12*100, "--")</f>
        <v>100</v>
      </c>
      <c r="H12" s="20" t="n">
        <v>0</v>
      </c>
      <c r="I12" s="29" t="n">
        <f>IF($L12&gt;0, H12/$L12*100, "--")</f>
        <v>0</v>
      </c>
      <c r="J12" s="20" t="n">
        <v>0</v>
      </c>
      <c r="K12" s="29" t="n">
        <f>IF($L12&gt;0, J12/$L12*100, "--")</f>
        <v>0</v>
      </c>
      <c r="L12" s="20" t="n">
        <f>SUM(F12, H12, J12)</f>
        <v>120</v>
      </c>
      <c r="M12" s="20" t="n">
        <v>190</v>
      </c>
      <c r="N12" s="20" t="n">
        <f>SUM(L12, M12)</f>
        <v>310</v>
      </c>
      <c r="O12" s="29" t="n">
        <f>IF(E12&gt;0, N12/E12*100, "--")</f>
        <v>88.3190883190883</v>
      </c>
      <c r="P12" s="29" t="n">
        <v>1.18</v>
      </c>
      <c r="Q12" s="20" t="n">
        <f>E12-N12</f>
        <v>41</v>
      </c>
      <c r="R12" s="29" t="n">
        <f>IF(E12&gt;0, Q12/E12*100, "--")</f>
        <v>11.6809116809117</v>
      </c>
      <c r="S12" s="20" t="n">
        <v>41</v>
      </c>
      <c r="T12" s="46" t="n">
        <v>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3.5" customHeight="true">
      <c r="A13" s="9" t="s">
        <v>9</v>
      </c>
      <c r="B13" s="20" t="n">
        <v>177</v>
      </c>
      <c r="C13" s="20" t="n">
        <v>21</v>
      </c>
      <c r="D13" s="20" t="n">
        <v>34</v>
      </c>
      <c r="E13" s="20" t="n">
        <f>SUM(B13:D13)</f>
        <v>232</v>
      </c>
      <c r="F13" s="20" t="n">
        <v>56</v>
      </c>
      <c r="G13" s="29" t="n">
        <f>IF($L13&gt;0, F13/$L13*100, "--")</f>
        <v>100</v>
      </c>
      <c r="H13" s="20" t="n">
        <v>0</v>
      </c>
      <c r="I13" s="29" t="n">
        <f>IF($L13&gt;0, H13/$L13*100, "--")</f>
        <v>0</v>
      </c>
      <c r="J13" s="20" t="n">
        <v>0</v>
      </c>
      <c r="K13" s="29" t="n">
        <f>IF($L13&gt;0, J13/$L13*100, "--")</f>
        <v>0</v>
      </c>
      <c r="L13" s="20" t="n">
        <f>SUM(F13, H13, J13)</f>
        <v>56</v>
      </c>
      <c r="M13" s="20" t="n">
        <v>153</v>
      </c>
      <c r="N13" s="20" t="n">
        <f>SUM(L13, M13)</f>
        <v>209</v>
      </c>
      <c r="O13" s="29" t="n">
        <f>IF(E13&gt;0, N13/E13*100, "--")</f>
        <v>90.0862068965517</v>
      </c>
      <c r="P13" s="29" t="n">
        <v>1.56</v>
      </c>
      <c r="Q13" s="20" t="n">
        <f>E13-N13</f>
        <v>23</v>
      </c>
      <c r="R13" s="29" t="n">
        <f>IF(E13&gt;0, Q13/E13*100, "--")</f>
        <v>9.91379310344828</v>
      </c>
      <c r="S13" s="20" t="n">
        <v>23</v>
      </c>
      <c r="T13" s="46" t="n"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3.5" customHeight="true">
      <c r="A14" s="9" t="s">
        <v>10</v>
      </c>
      <c r="B14" s="20" t="n">
        <v>148</v>
      </c>
      <c r="C14" s="20" t="n">
        <v>11</v>
      </c>
      <c r="D14" s="20" t="n">
        <v>24</v>
      </c>
      <c r="E14" s="20" t="n">
        <f>SUM(B14:D14)</f>
        <v>183</v>
      </c>
      <c r="F14" s="20" t="n">
        <v>50</v>
      </c>
      <c r="G14" s="29" t="n">
        <f>IF($L14&gt;0, F14/$L14*100, "--")</f>
        <v>100</v>
      </c>
      <c r="H14" s="20" t="n">
        <v>0</v>
      </c>
      <c r="I14" s="29" t="n">
        <f>IF($L14&gt;0, H14/$L14*100, "--")</f>
        <v>0</v>
      </c>
      <c r="J14" s="20" t="n">
        <v>0</v>
      </c>
      <c r="K14" s="29" t="n">
        <f>IF($L14&gt;0, J14/$L14*100, "--")</f>
        <v>0</v>
      </c>
      <c r="L14" s="20" t="n">
        <f>SUM(F14, H14, J14)</f>
        <v>50</v>
      </c>
      <c r="M14" s="20" t="n">
        <v>125</v>
      </c>
      <c r="N14" s="20" t="n">
        <f>SUM(L14, M14)</f>
        <v>175</v>
      </c>
      <c r="O14" s="29" t="n">
        <f>IF(E14&gt;0, N14/E14*100, "--")</f>
        <v>95.6284153005464</v>
      </c>
      <c r="P14" s="29" t="n">
        <v>1.63</v>
      </c>
      <c r="Q14" s="20" t="n">
        <f>E14-N14</f>
        <v>8</v>
      </c>
      <c r="R14" s="29" t="n">
        <f>IF(E14&gt;0, Q14/E14*100, "--")</f>
        <v>4.37158469945355</v>
      </c>
      <c r="S14" s="20" t="n">
        <v>8</v>
      </c>
      <c r="T14" s="46" t="n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3.5" customHeight="true">
      <c r="A15" s="9" t="s">
        <v>11</v>
      </c>
      <c r="B15" s="20" t="n">
        <v>550</v>
      </c>
      <c r="C15" s="20" t="n">
        <v>38</v>
      </c>
      <c r="D15" s="20" t="n">
        <v>71</v>
      </c>
      <c r="E15" s="20" t="n">
        <f>SUM(B15:D15)</f>
        <v>659</v>
      </c>
      <c r="F15" s="20" t="n">
        <v>204</v>
      </c>
      <c r="G15" s="29" t="n">
        <f>IF($L15&gt;0, F15/$L15*100, "--")</f>
        <v>100</v>
      </c>
      <c r="H15" s="20" t="n">
        <v>0</v>
      </c>
      <c r="I15" s="29" t="n">
        <f>IF($L15&gt;0, H15/$L15*100, "--")</f>
        <v>0</v>
      </c>
      <c r="J15" s="20" t="n">
        <v>0</v>
      </c>
      <c r="K15" s="29" t="n">
        <f>IF($L15&gt;0, J15/$L15*100, "--")</f>
        <v>0</v>
      </c>
      <c r="L15" s="20" t="n">
        <f>SUM(F15, H15, J15)</f>
        <v>204</v>
      </c>
      <c r="M15" s="33" t="n">
        <v>419</v>
      </c>
      <c r="N15" s="33" t="n">
        <f>SUM(L15, M15)</f>
        <v>623</v>
      </c>
      <c r="O15" s="38" t="n">
        <f>IF(E15&gt;0, N15/E15*100, "--")</f>
        <v>94.5371775417299</v>
      </c>
      <c r="P15" s="29" t="n">
        <v>2.02</v>
      </c>
      <c r="Q15" s="33" t="n">
        <f>E15-N15</f>
        <v>36</v>
      </c>
      <c r="R15" s="38" t="n">
        <f>IF(E15&gt;0, Q15/E15*100, "--")</f>
        <v>5.46282245827011</v>
      </c>
      <c r="S15" s="33" t="n">
        <v>36</v>
      </c>
      <c r="T15" s="46" t="n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3.5" customHeight="true">
      <c r="A16" s="9" t="s">
        <v>12</v>
      </c>
      <c r="B16" s="20" t="n">
        <v>259</v>
      </c>
      <c r="C16" s="20" t="n">
        <v>27</v>
      </c>
      <c r="D16" s="20" t="n">
        <v>48</v>
      </c>
      <c r="E16" s="20" t="n">
        <f>SUM(B16:D16)</f>
        <v>334</v>
      </c>
      <c r="F16" s="20" t="n">
        <v>94</v>
      </c>
      <c r="G16" s="29" t="n">
        <f>IF($L16&gt;0, F16/$L16*100, "--")</f>
        <v>100</v>
      </c>
      <c r="H16" s="20" t="n">
        <v>0</v>
      </c>
      <c r="I16" s="29" t="n">
        <f>IF($L16&gt;0, H16/$L16*100, "--")</f>
        <v>0</v>
      </c>
      <c r="J16" s="20" t="n">
        <v>0</v>
      </c>
      <c r="K16" s="29" t="n">
        <f>IF($L16&gt;0, J16/$L16*100, "--")</f>
        <v>0</v>
      </c>
      <c r="L16" s="20" t="n">
        <f>SUM(F16, H16, J16)</f>
        <v>94</v>
      </c>
      <c r="M16" s="20" t="n">
        <v>212</v>
      </c>
      <c r="N16" s="20" t="n">
        <f>SUM(L16, M16)</f>
        <v>306</v>
      </c>
      <c r="O16" s="29" t="n">
        <f>IF(E16&gt;0, N16/E16*100, "--")</f>
        <v>91.6167664670659</v>
      </c>
      <c r="P16" s="29" t="n">
        <v>0.78</v>
      </c>
      <c r="Q16" s="20" t="n">
        <f>E16-N16</f>
        <v>28</v>
      </c>
      <c r="R16" s="29" t="n">
        <f>IF(E16&gt;0, Q16/E16*100, "--")</f>
        <v>8.38323353293413</v>
      </c>
      <c r="S16" s="20" t="n">
        <v>28</v>
      </c>
      <c r="T16" s="46" t="n"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3.5" customHeight="true">
      <c r="A17" s="9" t="s">
        <v>13</v>
      </c>
      <c r="B17" s="20" t="n">
        <v>158</v>
      </c>
      <c r="C17" s="20" t="n">
        <v>20</v>
      </c>
      <c r="D17" s="20" t="n">
        <v>47</v>
      </c>
      <c r="E17" s="20" t="n">
        <f>SUM(B17:D17)</f>
        <v>225</v>
      </c>
      <c r="F17" s="20" t="n">
        <v>60</v>
      </c>
      <c r="G17" s="29" t="n">
        <f>IF($L17&gt;0, F17/$L17*100, "--")</f>
        <v>100</v>
      </c>
      <c r="H17" s="20" t="n">
        <v>0</v>
      </c>
      <c r="I17" s="29" t="n">
        <f>IF($L17&gt;0, H17/$L17*100, "--")</f>
        <v>0</v>
      </c>
      <c r="J17" s="20" t="n">
        <v>0</v>
      </c>
      <c r="K17" s="29" t="n">
        <f>IF($L17&gt;0, J17/$L17*100, "--")</f>
        <v>0</v>
      </c>
      <c r="L17" s="20" t="n">
        <f>SUM(F17, H17, J17)</f>
        <v>60</v>
      </c>
      <c r="M17" s="20" t="n">
        <v>151</v>
      </c>
      <c r="N17" s="20" t="n">
        <f>SUM(L17, M17)</f>
        <v>211</v>
      </c>
      <c r="O17" s="29" t="n">
        <f>IF(E17&gt;0, N17/E17*100, "--")</f>
        <v>93.7777777777778</v>
      </c>
      <c r="P17" s="29" t="n">
        <v>0.55</v>
      </c>
      <c r="Q17" s="20" t="n">
        <f>E17-N17</f>
        <v>14</v>
      </c>
      <c r="R17" s="29" t="n">
        <f>IF(E17&gt;0, Q17/E17*100, "--")</f>
        <v>6.22222222222222</v>
      </c>
      <c r="S17" s="20" t="n">
        <v>14</v>
      </c>
      <c r="T17" s="46" t="n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3.5" customHeight="true">
      <c r="A18" s="9" t="s">
        <v>14</v>
      </c>
      <c r="B18" s="20" t="n">
        <v>89</v>
      </c>
      <c r="C18" s="20" t="n">
        <v>7</v>
      </c>
      <c r="D18" s="20" t="n">
        <v>26</v>
      </c>
      <c r="E18" s="20" t="n">
        <f>SUM(B18:D18)</f>
        <v>122</v>
      </c>
      <c r="F18" s="20" t="n">
        <v>25</v>
      </c>
      <c r="G18" s="29" t="n">
        <f>IF($L18&gt;0, F18/$L18*100, "--")</f>
        <v>100</v>
      </c>
      <c r="H18" s="20" t="n">
        <v>0</v>
      </c>
      <c r="I18" s="29" t="n">
        <f>IF($L18&gt;0, H18/$L18*100, "--")</f>
        <v>0</v>
      </c>
      <c r="J18" s="20" t="n">
        <v>0</v>
      </c>
      <c r="K18" s="29" t="n">
        <f>IF($L18&gt;0, J18/$L18*100, "--")</f>
        <v>0</v>
      </c>
      <c r="L18" s="20" t="n">
        <f>SUM(F18, H18, J18)</f>
        <v>25</v>
      </c>
      <c r="M18" s="20" t="n">
        <v>81</v>
      </c>
      <c r="N18" s="20" t="n">
        <f>SUM(L18, M18)</f>
        <v>106</v>
      </c>
      <c r="O18" s="29" t="n">
        <f>IF(E18&gt;0, N18/E18*100, "--")</f>
        <v>86.8852459016393</v>
      </c>
      <c r="P18" s="29" t="n">
        <v>0.9</v>
      </c>
      <c r="Q18" s="20" t="n">
        <f>E18-N18</f>
        <v>16</v>
      </c>
      <c r="R18" s="29" t="n">
        <f>IF(E18&gt;0, Q18/E18*100, "--")</f>
        <v>13.1147540983607</v>
      </c>
      <c r="S18" s="20" t="n">
        <v>16</v>
      </c>
      <c r="T18" s="46" t="n"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3.5" customHeight="true">
      <c r="A19" s="9" t="s">
        <v>15</v>
      </c>
      <c r="B19" s="20" t="n">
        <v>20</v>
      </c>
      <c r="C19" s="20" t="n">
        <v>1</v>
      </c>
      <c r="D19" s="20" t="n">
        <v>5</v>
      </c>
      <c r="E19" s="20" t="n">
        <f>SUM(B19:D19)</f>
        <v>26</v>
      </c>
      <c r="F19" s="20" t="n">
        <v>5</v>
      </c>
      <c r="G19" s="29" t="n">
        <f>IF($L19&gt;0, F19/$L19*100, "--")</f>
        <v>100</v>
      </c>
      <c r="H19" s="20" t="n">
        <v>0</v>
      </c>
      <c r="I19" s="29" t="n">
        <f>IF($L19&gt;0, H19/$L19*100, "--")</f>
        <v>0</v>
      </c>
      <c r="J19" s="20" t="n">
        <v>0</v>
      </c>
      <c r="K19" s="29" t="n">
        <f>IF($L19&gt;0, J19/$L19*100, "--")</f>
        <v>0</v>
      </c>
      <c r="L19" s="20" t="n">
        <f>SUM(F19, H19, J19)</f>
        <v>5</v>
      </c>
      <c r="M19" s="33" t="n">
        <v>21</v>
      </c>
      <c r="N19" s="33" t="n">
        <f>SUM(L19, M19)</f>
        <v>26</v>
      </c>
      <c r="O19" s="38" t="n">
        <f>IF(E19&gt;0, N19/E19*100, "--")</f>
        <v>100</v>
      </c>
      <c r="P19" s="29" t="n">
        <v>0.7</v>
      </c>
      <c r="Q19" s="33" t="n">
        <f>E19-N19</f>
        <v>0</v>
      </c>
      <c r="R19" s="38" t="n">
        <f>IF(E19&gt;0, Q19/E19*100, "--")</f>
        <v>0</v>
      </c>
      <c r="S19" s="33" t="n">
        <v>0</v>
      </c>
      <c r="T19" s="46" t="n"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3.5" customHeight="true">
      <c r="A20" s="9" t="s">
        <v>16</v>
      </c>
      <c r="B20" s="20" t="n">
        <v>24</v>
      </c>
      <c r="C20" s="20" t="n">
        <v>12</v>
      </c>
      <c r="D20" s="20" t="n">
        <v>1</v>
      </c>
      <c r="E20" s="20" t="n">
        <f>SUM(B20:D20)</f>
        <v>37</v>
      </c>
      <c r="F20" s="20" t="n">
        <v>0</v>
      </c>
      <c r="G20" s="29" t="str">
        <f>IF($L20&gt;0, F20/$L20*100, "--")</f>
        <v>--</v>
      </c>
      <c r="H20" s="20" t="n">
        <v>0</v>
      </c>
      <c r="I20" s="29" t="str">
        <f>IF($L20&gt;0, H20/$L20*100, "--")</f>
        <v>--</v>
      </c>
      <c r="J20" s="20" t="n">
        <v>0</v>
      </c>
      <c r="K20" s="29" t="str">
        <f>IF($L20&gt;0, J20/$L20*100, "--")</f>
        <v>--</v>
      </c>
      <c r="L20" s="20" t="n">
        <f>SUM(F20, H20, J20)</f>
        <v>0</v>
      </c>
      <c r="M20" s="20" t="n">
        <v>13</v>
      </c>
      <c r="N20" s="20" t="n">
        <f>SUM(L20, M20)</f>
        <v>13</v>
      </c>
      <c r="O20" s="29" t="n">
        <f>IF(E20&gt;0, N20/E20*100, "--")</f>
        <v>35.1351351351351</v>
      </c>
      <c r="P20" s="29" t="n">
        <v>0</v>
      </c>
      <c r="Q20" s="20" t="n">
        <f>E20-N20</f>
        <v>24</v>
      </c>
      <c r="R20" s="29" t="n">
        <f>IF(E20&gt;0, Q20/E20*100, "--")</f>
        <v>64.8648648648649</v>
      </c>
      <c r="S20" s="20" t="n">
        <v>24</v>
      </c>
      <c r="T20" s="46" t="n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3.5" customHeight="true">
      <c r="A21" s="10"/>
      <c r="B21" s="21"/>
      <c r="C21" s="21"/>
      <c r="D21" s="21"/>
      <c r="E21" s="26"/>
      <c r="F21" s="21"/>
      <c r="G21" s="26"/>
      <c r="H21" s="26"/>
      <c r="I21" s="26"/>
      <c r="J21" s="26"/>
      <c r="K21" s="26"/>
      <c r="L21" s="26"/>
      <c r="M21" s="21"/>
      <c r="N21" s="26"/>
      <c r="O21" s="26"/>
      <c r="P21" s="26"/>
      <c r="Q21" s="26"/>
      <c r="R21" s="26"/>
      <c r="S21" s="26"/>
      <c r="T21" s="47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3.5" customHeight="true">
      <c r="A22" s="10"/>
      <c r="B22" s="21"/>
      <c r="C22" s="21"/>
      <c r="D22" s="21"/>
      <c r="E22" s="26"/>
      <c r="F22" s="21"/>
      <c r="G22" s="26"/>
      <c r="H22" s="26"/>
      <c r="I22" s="26"/>
      <c r="J22" s="26"/>
      <c r="K22" s="26"/>
      <c r="L22" s="26"/>
      <c r="M22" s="21"/>
      <c r="N22" s="26"/>
      <c r="O22" s="26"/>
      <c r="P22" s="26"/>
      <c r="Q22" s="26"/>
      <c r="R22" s="26"/>
      <c r="S22" s="26"/>
      <c r="T22" s="47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3.5" customHeight="true">
      <c r="A23" s="9"/>
      <c r="B23" s="21"/>
      <c r="C23" s="21"/>
      <c r="D23" s="21"/>
      <c r="E23" s="26"/>
      <c r="F23" s="21"/>
      <c r="G23" s="26"/>
      <c r="H23" s="26"/>
      <c r="I23" s="26"/>
      <c r="J23" s="26"/>
      <c r="K23" s="26"/>
      <c r="L23" s="26"/>
      <c r="M23" s="21"/>
      <c r="N23" s="26"/>
      <c r="O23" s="26"/>
      <c r="P23" s="26"/>
      <c r="Q23" s="26"/>
      <c r="R23" s="26"/>
      <c r="S23" s="26"/>
      <c r="T23" s="47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3.5" customHeight="true">
      <c r="A24" s="9"/>
      <c r="B24" s="21"/>
      <c r="C24" s="21"/>
      <c r="D24" s="21"/>
      <c r="E24" s="26"/>
      <c r="F24" s="21"/>
      <c r="G24" s="26"/>
      <c r="H24" s="26"/>
      <c r="I24" s="26"/>
      <c r="J24" s="26"/>
      <c r="K24" s="26"/>
      <c r="L24" s="26"/>
      <c r="M24" s="21"/>
      <c r="N24" s="26"/>
      <c r="O24" s="26"/>
      <c r="P24" s="26"/>
      <c r="Q24" s="26"/>
      <c r="R24" s="26"/>
      <c r="S24" s="26"/>
      <c r="T24" s="47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3.5" customHeight="true">
      <c r="A25" s="9"/>
      <c r="B25" s="21"/>
      <c r="C25" s="21"/>
      <c r="D25" s="21"/>
      <c r="E25" s="26"/>
      <c r="F25" s="21"/>
      <c r="G25" s="26"/>
      <c r="H25" s="26"/>
      <c r="I25" s="26"/>
      <c r="J25" s="26"/>
      <c r="K25" s="26"/>
      <c r="L25" s="26"/>
      <c r="M25" s="21"/>
      <c r="N25" s="26"/>
      <c r="O25" s="26"/>
      <c r="P25" s="26"/>
      <c r="Q25" s="26"/>
      <c r="R25" s="26"/>
      <c r="S25" s="26"/>
      <c r="T25" s="47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9.5" customHeight="true">
      <c r="A26" s="2"/>
      <c r="B26" s="2"/>
      <c r="C26" s="24"/>
      <c r="D26" s="24"/>
      <c r="E26" s="24"/>
      <c r="F26" s="24"/>
      <c r="G26" s="24"/>
      <c r="H26" s="24"/>
      <c r="I26" s="2"/>
      <c r="J26" s="2"/>
      <c r="K26" s="24"/>
      <c r="L26" s="24"/>
      <c r="M26" s="24"/>
      <c r="N26" s="24"/>
      <c r="O26" s="39"/>
      <c r="P26" s="41" t="s">
        <v>66</v>
      </c>
      <c r="Q26" s="41"/>
      <c r="R26" s="43"/>
      <c r="S26" s="43"/>
      <c r="T26" s="4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9.5" customHeight="true">
      <c r="A27" s="11"/>
      <c r="B27" s="11"/>
      <c r="C27" s="11"/>
      <c r="D27" s="11"/>
      <c r="E27" s="27"/>
      <c r="F27" s="27"/>
      <c r="G27" s="30" t="s">
        <v>42</v>
      </c>
      <c r="H27" s="30"/>
      <c r="I27" s="11"/>
      <c r="J27" s="11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9.5" customHeight="true">
      <c r="A28" s="12" t="s">
        <v>17</v>
      </c>
      <c r="B28" s="12"/>
      <c r="C28" s="12"/>
      <c r="D28" s="12" t="s">
        <v>32</v>
      </c>
      <c r="E28" s="12"/>
      <c r="F28" s="12"/>
      <c r="G28" s="11"/>
      <c r="H28" s="11"/>
      <c r="I28" s="12"/>
      <c r="J28" s="30"/>
      <c r="K28" s="12"/>
      <c r="L28" s="12" t="s">
        <v>53</v>
      </c>
      <c r="M28" s="12"/>
      <c r="N28" s="12"/>
      <c r="O28" s="11"/>
      <c r="P28" s="11"/>
      <c r="Q28" s="11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9.5" customHeight="true">
      <c r="A29" s="12"/>
      <c r="B29" s="12"/>
      <c r="C29" s="12"/>
      <c r="D29" s="12"/>
      <c r="E29" s="12"/>
      <c r="F29" s="12"/>
      <c r="G29" s="30" t="s">
        <v>43</v>
      </c>
      <c r="H29" s="30"/>
      <c r="I29" s="12"/>
      <c r="J29" s="12"/>
      <c r="K29" s="12"/>
      <c r="L29" s="12"/>
      <c r="M29" s="12"/>
      <c r="N29" s="36"/>
      <c r="O29" s="27"/>
      <c r="P29" s="27"/>
      <c r="Q29" s="27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 t="s">
        <v>18</v>
      </c>
      <c r="B30" s="22" t="s">
        <v>25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/>
      <c r="P30" s="11"/>
      <c r="Q30" s="2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 t="s">
        <v>19</v>
      </c>
      <c r="B31" s="22" t="s"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/>
      <c r="P31" s="11"/>
      <c r="Q31" s="2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 t="s">
        <v>20</v>
      </c>
      <c r="B32" s="22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1"/>
      <c r="P32" s="11"/>
      <c r="Q32" s="2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P1:T1"/>
    <mergeCell ref="I2:N2"/>
    <mergeCell ref="P2:T2"/>
    <mergeCell ref="A4:T4"/>
    <mergeCell ref="A5:T5"/>
    <mergeCell ref="B6:E6"/>
    <mergeCell ref="F6:P6"/>
    <mergeCell ref="Q6:T6"/>
    <mergeCell ref="E8:E9"/>
    <mergeCell ref="F8:G8"/>
    <mergeCell ref="H8:I8"/>
    <mergeCell ref="J8:K8"/>
    <mergeCell ref="L8:L9"/>
    <mergeCell ref="N7:O7"/>
    <mergeCell ref="F7:K7"/>
    <mergeCell ref="M7:M9"/>
    <mergeCell ref="P7:P9"/>
    <mergeCell ref="Q7:R7"/>
    <mergeCell ref="S7:S9"/>
    <mergeCell ref="T7:T9"/>
    <mergeCell ref="Q8:R8"/>
    <mergeCell ref="G27:H27"/>
    <mergeCell ref="G29:H29"/>
    <mergeCell ref="B30:N30"/>
    <mergeCell ref="B31:N31"/>
    <mergeCell ref="B32:N32"/>
    <mergeCell ref="N8:O8"/>
    <mergeCell ref="B7:B9"/>
    <mergeCell ref="C7:C9"/>
    <mergeCell ref="D7:D9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