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<sst xmlns="http://schemas.openxmlformats.org/spreadsheetml/2006/main" count="56">
  <si>
    <t>公開類</t>
  </si>
  <si>
    <t>半年報</t>
  </si>
  <si>
    <t xml:space="preserve">臺中市新建工程處所管道路新建工程 </t>
  </si>
  <si>
    <t>中華民國  114  年  1  月至   6 月</t>
  </si>
  <si>
    <t>工程名稱</t>
  </si>
  <si>
    <t xml:space="preserve"> 總計</t>
  </si>
  <si>
    <t>南區德吉街打通工程(樹德一巷以北40公尺)</t>
  </si>
  <si>
    <t>南區文小66旁開闢工程(復興北路至大慶街二段)</t>
  </si>
  <si>
    <t>南屯區嶺東路與建功路截角改善工程(春安段550與570地號)</t>
  </si>
  <si>
    <t>西屯區市政路延伸工程-第1標(工業區一路至安和路)(含代辦臺中市政府水利局污水下水道次幹管工程)</t>
  </si>
  <si>
    <t>清水區10-29-2(鰲峰路161巷)計畫道路開闢工程</t>
  </si>
  <si>
    <t>梧棲區10-27-1號(信義街176巷)計畫道路開闢工程</t>
  </si>
  <si>
    <t>豐原區三豐路二段279巷打通至229巷開闢工程</t>
  </si>
  <si>
    <t>神岡區圳前路開闢工程(神岡交流道至厚生路)</t>
  </si>
  <si>
    <t>東勢區詒福里8米計畫道路(新城街至新城街386巷)開闢工程</t>
  </si>
  <si>
    <t>填表</t>
  </si>
  <si>
    <t>資料來源：由本處土木工程科依據道路新建工程統計資料冊編製。</t>
  </si>
  <si>
    <t>填表說明︰本表編製1份，並依統計法規定永久保存，資料透過網際網路上傳至「臺中市公務統計行政管理系統」。</t>
  </si>
  <si>
    <t>半年終了次次月15日前編報</t>
  </si>
  <si>
    <t>實施概要
(施作路段起訖點
或施工內容)</t>
  </si>
  <si>
    <t>新闢道路</t>
  </si>
  <si>
    <t>截角改善工程</t>
  </si>
  <si>
    <t>審核</t>
  </si>
  <si>
    <t>預算
年度</t>
  </si>
  <si>
    <t>110-114</t>
  </si>
  <si>
    <t>109-113</t>
  </si>
  <si>
    <t>工程費</t>
  </si>
  <si>
    <t>(千元)</t>
  </si>
  <si>
    <t>預定目標</t>
  </si>
  <si>
    <t>長度</t>
  </si>
  <si>
    <t>(公尺)</t>
  </si>
  <si>
    <t>業務主管人員</t>
  </si>
  <si>
    <t>主辦統計人員</t>
  </si>
  <si>
    <t>寬度</t>
  </si>
  <si>
    <t>11.8~21.8</t>
  </si>
  <si>
    <t>15.2~24.9</t>
  </si>
  <si>
    <t>總面積</t>
  </si>
  <si>
    <t>(平方公尺)</t>
  </si>
  <si>
    <t>實際完成</t>
  </si>
  <si>
    <t>機關首長</t>
  </si>
  <si>
    <t>人行道</t>
  </si>
  <si>
    <t>1.5~3.0</t>
  </si>
  <si>
    <t>0.9~1.2
1.5</t>
  </si>
  <si>
    <t>自行車道</t>
  </si>
  <si>
    <t>編製機關</t>
  </si>
  <si>
    <t>表　　號</t>
  </si>
  <si>
    <t>工期</t>
  </si>
  <si>
    <t>開工
年月</t>
  </si>
  <si>
    <t>臺中市新建工程處</t>
  </si>
  <si>
    <t>20535-01-04-2</t>
  </si>
  <si>
    <t>預定
完工
年月</t>
  </si>
  <si>
    <t>實際
完工
年月</t>
  </si>
  <si>
    <t>單位：千元、公尺、平方公尺</t>
  </si>
  <si>
    <t>驗收合格年月</t>
  </si>
  <si>
    <t>114..06</t>
  </si>
  <si>
    <t>中華民國 114  年  7  月 10  日編製</t>
  </si>
</sst>
</file>

<file path=xl/styles.xml><?xml version="1.0" encoding="utf-8"?>
<styleSheet xmlns="http://schemas.openxmlformats.org/spreadsheetml/2006/main">
  <numFmts count="5">
    <numFmt formatCode="_(* #,##0_);_(* \(#,##0\);_(* &quot;-&quot;_);_(@_)" numFmtId="197"/>
    <numFmt formatCode="#,##0_);[Red]\(#,##0\)" numFmtId="198"/>
    <numFmt formatCode="_(* #,##0.00_);_(* \(#,##0.00\);_(* &quot;-&quot;_);_(@_)" numFmtId="199"/>
    <numFmt formatCode="_(* #,##0.0_);_(* \(#,##0.0\);_(* &quot;-&quot;_);_(@_)" numFmtId="200"/>
    <numFmt formatCode="_(* #,##0.000_);_(* \(#,##0.000\);_(* &quot;-&quot;_);_(@_)" numFmtId="201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Arial Narrow"/>
    </font>
    <font>
      <b val="true"/>
      <i val="false"/>
      <u val="none"/>
      <sz val="10"/>
      <color rgb="FF000000"/>
      <name val="Arial Narrow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Arial Narrow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5" borderId="4" xfId="0" applyFont="true" applyBorder="true">
      <alignment horizontal="left" vertical="center" wrapText="true"/>
    </xf>
    <xf numFmtId="0" fontId="6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6" borderId="0" xfId="0" applyFont="true">
      <alignment vertical="center"/>
    </xf>
    <xf numFmtId="0" fontId="7" borderId="5" xfId="0" applyFont="true" applyBorder="true">
      <alignment horizontal="center" vertical="center"/>
    </xf>
    <xf numFmtId="0" fontId="6" borderId="6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7" borderId="0" xfId="0" applyFont="true">
      <alignment horizontal="left" vertical="center"/>
    </xf>
    <xf numFmtId="0" fontId="7" borderId="0" xfId="0" applyFont="true">
      <alignment horizontal="center" vertical="center"/>
    </xf>
    <xf numFmtId="0" fontId="7" borderId="3" xfId="0" applyFont="true" applyBorder="true">
      <alignment horizontal="center" vertical="center"/>
    </xf>
    <xf numFmtId="0" fontId="7" borderId="1" xfId="0" applyFont="true" applyBorder="true">
      <alignment horizontal="center" vertical="center" wrapText="true"/>
    </xf>
    <xf numFmtId="0" fontId="7" borderId="3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197" fontId="4" borderId="1" xfId="0" applyNumberFormat="true" applyFont="true" applyBorder="true">
      <alignment vertical="center"/>
    </xf>
    <xf numFmtId="198" fontId="7" borderId="1" xfId="0" applyNumberFormat="true" applyFont="true" applyBorder="true">
      <alignment vertical="center"/>
    </xf>
    <xf numFmtId="198" fontId="7" borderId="1" xfId="0" applyNumberFormat="true" applyFont="true" applyBorder="true">
      <alignment horizontal="right" vertical="center"/>
    </xf>
    <xf numFmtId="0" fontId="1" borderId="8" xfId="0" applyFont="true" applyBorder="true">
      <alignment horizontal="center" vertical="center"/>
    </xf>
    <xf numFmtId="199" fontId="4" borderId="1" xfId="0" applyNumberFormat="true" applyFont="true" applyBorder="true">
      <alignment vertical="center"/>
    </xf>
    <xf numFmtId="199" fontId="7" borderId="1" xfId="0" applyNumberFormat="true" applyFont="true" applyBorder="true">
      <alignment horizontal="right" vertical="center"/>
    </xf>
    <xf numFmtId="199" fontId="7" borderId="1" xfId="0" applyNumberFormat="true" applyFont="true" applyBorder="true">
      <alignment horizontal="right" vertical="center" wrapText="true"/>
    </xf>
    <xf numFmtId="0" fontId="8" borderId="3" xfId="0" applyFont="true" applyBorder="true">
      <alignment horizontal="right" vertical="center" wrapText="true"/>
    </xf>
    <xf numFmtId="0" fontId="7" borderId="0" xfId="0" applyFont="true">
      <alignment horizontal="right" vertical="center"/>
    </xf>
    <xf numFmtId="199" fontId="7" borderId="1" xfId="0" applyNumberFormat="true" applyFont="true" applyBorder="true">
      <alignment vertical="center"/>
    </xf>
    <xf numFmtId="0" fontId="1" borderId="8" xfId="0" applyFont="true" applyBorder="true">
      <alignment horizontal="center" vertical="center" wrapText="true"/>
    </xf>
    <xf numFmtId="199" fontId="7" borderId="1" xfId="0" applyNumberFormat="true" applyFont="true" applyBorder="true">
      <alignment horizontal="left" vertical="center" wrapText="true"/>
    </xf>
    <xf numFmtId="0" fontId="8" borderId="2" xfId="0" applyFont="true" applyBorder="true">
      <alignment horizontal="right" vertical="center"/>
    </xf>
    <xf numFmtId="0" fontId="8" borderId="2" xfId="0" applyFont="true" applyBorder="true">
      <alignment horizontal="right" vertical="top"/>
    </xf>
    <xf numFmtId="0" fontId="1" borderId="0" xfId="0" applyFont="true">
      <alignment horizontal="right" vertical="center"/>
    </xf>
    <xf numFmtId="199" fontId="7" borderId="1" xfId="0" applyNumberFormat="true" applyFont="true" applyBorder="true">
      <alignment horizontal="center" vertical="center" wrapText="true"/>
    </xf>
    <xf numFmtId="200" fontId="7" borderId="1" xfId="0" applyNumberFormat="true" applyFont="true" applyBorder="true">
      <alignment horizontal="right" vertical="center" wrapText="true"/>
    </xf>
    <xf numFmtId="199" fontId="7" borderId="1" xfId="0" applyNumberFormat="true" applyFont="true" applyBorder="true">
      <alignment horizontal="center" vertical="center"/>
    </xf>
    <xf numFmtId="201" fontId="7" borderId="1" xfId="0" applyNumberFormat="true" applyFont="true" applyBorder="true">
      <alignment vertical="center"/>
    </xf>
    <xf numFmtId="0" fontId="3" borderId="9" xfId="0" applyFont="true" applyBorder="true">
      <alignment vertical="center"/>
    </xf>
    <xf numFmtId="0" fontId="8" borderId="10" xfId="0" applyFont="true" applyBorder="true">
      <alignment horizontal="right" vertical="center" wrapText="true"/>
    </xf>
    <xf numFmtId="197" fontId="7" borderId="1" xfId="0" applyNumberFormat="true" applyFont="true" applyBorder="true">
      <alignment horizontal="right" vertical="center"/>
    </xf>
    <xf numFmtId="0" fontId="7" borderId="1" xfId="0" applyFont="true" applyBorder="true">
      <alignment horizontal="center" vertical="center"/>
    </xf>
    <xf numFmtId="0" fontId="9" borderId="1" xfId="0" applyFont="true" applyBorder="true">
      <alignment horizontal="center" vertical="center" wrapText="true"/>
    </xf>
    <xf numFmtId="2" fontId="4" borderId="1" xfId="0" applyNumberFormat="true" applyFont="true" applyBorder="true">
      <alignment horizontal="center" vertical="center"/>
    </xf>
    <xf numFmtId="2" fontId="7" borderId="1" xfId="0" applyNumberFormat="true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0" fontId="10" borderId="1" xfId="0" applyFont="true" applyBorder="true">
      <alignment horizontal="center" vertical="center" wrapText="true"/>
    </xf>
    <xf numFmtId="0" fontId="7" borderId="0" xfId="0" applyFont="true">
      <alignment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2" fontId="4" borderId="11" xfId="0" applyNumberFormat="true" applyFont="true" applyBorder="true">
      <alignment horizontal="center" vertical="center"/>
    </xf>
    <xf numFmtId="2" fontId="7" borderId="11" xfId="0" applyNumberFormat="true" applyFont="true" applyBorder="true">
      <alignment horizontal="center" vertical="center"/>
    </xf>
    <xf numFmtId="0" fontId="3" borderId="5" xfId="0" applyFont="true" applyBorder="true">
      <alignment vertical="center"/>
    </xf>
    <xf numFmtId="0" fontId="11" borderId="0" xfId="0" applyFont="true"/>
    <xf numFmtId="0" fontId="5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H1" sqref="H1:H1"/>
    </sheetView>
  </sheetViews>
  <sheetFormatPr customHeight="false" defaultColWidth="9.28125" defaultRowHeight="15"/>
  <cols>
    <col min="1" max="1" bestFit="false" customWidth="true" width="23.2109375" hidden="false" outlineLevel="0"/>
    <col min="2" max="2" bestFit="false" customWidth="true" width="18.07421875" hidden="false" outlineLevel="0"/>
    <col min="3" max="3" bestFit="false" customWidth="true" width="5.3515625" hidden="false" outlineLevel="0"/>
    <col min="4" max="4" bestFit="false" customWidth="true" width="9.4921875" hidden="false" outlineLevel="0"/>
    <col min="5" max="5" bestFit="false" customWidth="true" width="9.2109375" hidden="false" outlineLevel="0"/>
    <col min="6" max="6" bestFit="false" customWidth="true" width="8.78125" hidden="false" outlineLevel="0"/>
    <col min="7" max="8" bestFit="false" customWidth="true" width="9.07421875" hidden="false" outlineLevel="0"/>
    <col min="9" max="9" bestFit="false" customWidth="true" width="9.2109375" hidden="false" outlineLevel="0"/>
    <col min="10" max="10" bestFit="false" customWidth="true" width="9.07421875" hidden="false" outlineLevel="0"/>
    <col min="11" max="11" bestFit="false" customWidth="true" width="9.921875" hidden="false" outlineLevel="0"/>
    <col min="12" max="12" bestFit="false" customWidth="true" width="6.78125" hidden="false" outlineLevel="0"/>
    <col min="13" max="13" bestFit="false" customWidth="true" width="9.07421875" hidden="false" outlineLevel="0"/>
    <col min="14" max="14" bestFit="false" customWidth="true" width="8.3515625" hidden="false" outlineLevel="0"/>
    <col min="15" max="15" bestFit="false" customWidth="true" width="6.78125" hidden="false" outlineLevel="0"/>
    <col min="16" max="16" bestFit="false" customWidth="true" width="9.07421875" hidden="false" outlineLevel="0"/>
    <col min="17" max="19" bestFit="false" customWidth="true" width="5.78125" hidden="false" outlineLevel="0"/>
    <col min="20" max="20" bestFit="false" customWidth="true" width="8.78125" hidden="false" outlineLevel="0"/>
    <col min="21" max="50" bestFit="false" customWidth="true" width="9.2109375" hidden="false" outlineLevel="0"/>
  </cols>
  <sheetData>
    <row r="1" ht="25.5" customHeight="true">
      <c r="A1" s="1" t="s">
        <v>0</v>
      </c>
      <c r="B1" s="13"/>
      <c r="C1" s="2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46"/>
      <c r="P1" s="1" t="s">
        <v>44</v>
      </c>
      <c r="Q1" s="49"/>
      <c r="R1" s="1" t="s">
        <v>48</v>
      </c>
      <c r="S1" s="49"/>
      <c r="T1" s="25"/>
      <c r="U1" s="60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5.5" customHeight="true">
      <c r="A2" s="1" t="s">
        <v>1</v>
      </c>
      <c r="B2" s="14" t="s">
        <v>18</v>
      </c>
      <c r="C2" s="22"/>
      <c r="D2" s="24"/>
      <c r="E2" s="22"/>
      <c r="F2" s="34"/>
      <c r="G2" s="34"/>
      <c r="H2" s="34"/>
      <c r="I2" s="34"/>
      <c r="J2" s="34"/>
      <c r="K2" s="34"/>
      <c r="L2" s="34"/>
      <c r="M2" s="34"/>
      <c r="N2" s="34"/>
      <c r="O2" s="47"/>
      <c r="P2" s="1" t="s">
        <v>45</v>
      </c>
      <c r="Q2" s="49"/>
      <c r="R2" s="53" t="s">
        <v>49</v>
      </c>
      <c r="S2" s="53"/>
      <c r="T2" s="53"/>
      <c r="U2" s="6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4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9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4"/>
      <c r="R4" s="24"/>
      <c r="S4" s="24"/>
      <c r="T4" s="56" t="s">
        <v>52</v>
      </c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2.5" customHeight="true">
      <c r="A5" s="4" t="s">
        <v>4</v>
      </c>
      <c r="B5" s="15" t="s">
        <v>19</v>
      </c>
      <c r="C5" s="15" t="s">
        <v>23</v>
      </c>
      <c r="D5" s="1" t="s">
        <v>26</v>
      </c>
      <c r="E5" s="1" t="s">
        <v>28</v>
      </c>
      <c r="F5" s="25"/>
      <c r="G5" s="25"/>
      <c r="H5" s="1" t="s">
        <v>38</v>
      </c>
      <c r="I5" s="25"/>
      <c r="J5" s="25"/>
      <c r="K5" s="1" t="s">
        <v>40</v>
      </c>
      <c r="L5" s="25"/>
      <c r="M5" s="25"/>
      <c r="N5" s="1" t="s">
        <v>43</v>
      </c>
      <c r="O5" s="25"/>
      <c r="P5" s="25"/>
      <c r="Q5" s="15" t="s">
        <v>46</v>
      </c>
      <c r="R5" s="54"/>
      <c r="S5" s="54"/>
      <c r="T5" s="54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7.75" customHeight="true">
      <c r="A6" s="5"/>
      <c r="B6" s="16"/>
      <c r="C6" s="16"/>
      <c r="D6" s="25"/>
      <c r="E6" s="30" t="s">
        <v>29</v>
      </c>
      <c r="F6" s="30" t="s">
        <v>33</v>
      </c>
      <c r="G6" s="30" t="s">
        <v>36</v>
      </c>
      <c r="H6" s="37" t="s">
        <v>29</v>
      </c>
      <c r="I6" s="30" t="s">
        <v>33</v>
      </c>
      <c r="J6" s="30" t="s">
        <v>36</v>
      </c>
      <c r="K6" s="37" t="s">
        <v>29</v>
      </c>
      <c r="L6" s="30" t="s">
        <v>33</v>
      </c>
      <c r="M6" s="30" t="s">
        <v>36</v>
      </c>
      <c r="N6" s="37" t="s">
        <v>29</v>
      </c>
      <c r="O6" s="30" t="s">
        <v>33</v>
      </c>
      <c r="P6" s="30" t="s">
        <v>36</v>
      </c>
      <c r="Q6" s="15" t="s">
        <v>47</v>
      </c>
      <c r="R6" s="15" t="s">
        <v>50</v>
      </c>
      <c r="S6" s="15" t="s">
        <v>51</v>
      </c>
      <c r="T6" s="57" t="s">
        <v>53</v>
      </c>
      <c r="U6" s="55"/>
      <c r="V6" s="11"/>
      <c r="W6" s="55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9.5" customHeight="true">
      <c r="A7" s="5"/>
      <c r="B7" s="16"/>
      <c r="C7" s="16"/>
      <c r="D7" s="26" t="s">
        <v>27</v>
      </c>
      <c r="E7" s="26" t="s">
        <v>30</v>
      </c>
      <c r="F7" s="26" t="s">
        <v>30</v>
      </c>
      <c r="G7" s="26" t="s">
        <v>37</v>
      </c>
      <c r="H7" s="26" t="s">
        <v>30</v>
      </c>
      <c r="I7" s="26" t="s">
        <v>30</v>
      </c>
      <c r="J7" s="26" t="s">
        <v>37</v>
      </c>
      <c r="K7" s="26" t="s">
        <v>30</v>
      </c>
      <c r="L7" s="26" t="s">
        <v>30</v>
      </c>
      <c r="M7" s="26" t="s">
        <v>37</v>
      </c>
      <c r="N7" s="26" t="s">
        <v>30</v>
      </c>
      <c r="O7" s="26" t="s">
        <v>30</v>
      </c>
      <c r="P7" s="26" t="s">
        <v>37</v>
      </c>
      <c r="Q7" s="50"/>
      <c r="R7" s="50"/>
      <c r="S7" s="15"/>
      <c r="T7" s="57"/>
      <c r="U7" s="55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1.75" customHeight="true">
      <c r="A8" s="6" t="s">
        <v>5</v>
      </c>
      <c r="B8" s="17"/>
      <c r="C8" s="17"/>
      <c r="D8" s="27" t="n">
        <v>1144515</v>
      </c>
      <c r="E8" s="31" t="n">
        <f>SUM(E9:E19)</f>
        <v>3867.04</v>
      </c>
      <c r="F8" s="31"/>
      <c r="G8" s="31" t="n">
        <f>SUM(G9:G19)</f>
        <v>89725.58</v>
      </c>
      <c r="H8" s="31" t="n">
        <f>SUM(H9:H19)</f>
        <v>3853.94</v>
      </c>
      <c r="I8" s="31"/>
      <c r="J8" s="31" t="n">
        <f>SUM(J9:J19)</f>
        <v>85940.484</v>
      </c>
      <c r="K8" s="31" t="n">
        <f>SUM(K9:K19)</f>
        <v>5603.943</v>
      </c>
      <c r="L8" s="31"/>
      <c r="M8" s="31" t="n">
        <f>SUM(M9:M19)</f>
        <v>12372.745</v>
      </c>
      <c r="N8" s="31" t="n">
        <f>N14</f>
        <v>1560</v>
      </c>
      <c r="O8" s="31" t="n">
        <v>3.56</v>
      </c>
      <c r="P8" s="31" t="n">
        <f>P14</f>
        <v>5553.6</v>
      </c>
      <c r="Q8" s="51"/>
      <c r="R8" s="51"/>
      <c r="S8" s="51"/>
      <c r="T8" s="58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</row>
    <row r="9" ht="68.25" customHeight="true">
      <c r="A9" s="7" t="s">
        <v>6</v>
      </c>
      <c r="B9" s="18" t="s">
        <v>20</v>
      </c>
      <c r="C9" s="23" t="n">
        <v>112</v>
      </c>
      <c r="D9" s="28" t="n">
        <f>4018227/1000</f>
        <v>4018.227</v>
      </c>
      <c r="E9" s="32" t="n">
        <v>40</v>
      </c>
      <c r="F9" s="32" t="n">
        <v>12</v>
      </c>
      <c r="G9" s="36" t="n">
        <f>E9*F9</f>
        <v>480</v>
      </c>
      <c r="H9" s="36" t="n">
        <v>45.85</v>
      </c>
      <c r="I9" s="32" t="n">
        <v>12</v>
      </c>
      <c r="J9" s="36" t="n">
        <f>H9*I9</f>
        <v>550.2</v>
      </c>
      <c r="K9" s="36" t="n">
        <v>91.7</v>
      </c>
      <c r="L9" s="33" t="s">
        <v>41</v>
      </c>
      <c r="M9" s="36" t="n">
        <v>157</v>
      </c>
      <c r="N9" s="45" t="n">
        <v>0</v>
      </c>
      <c r="O9" s="48" t="n">
        <v>0</v>
      </c>
      <c r="P9" s="45" t="n">
        <v>0</v>
      </c>
      <c r="Q9" s="52" t="n">
        <v>113.09</v>
      </c>
      <c r="R9" s="52" t="n">
        <v>114.01</v>
      </c>
      <c r="S9" s="52" t="n">
        <v>114.02</v>
      </c>
      <c r="T9" s="59" t="n">
        <v>114.03</v>
      </c>
      <c r="U9" s="62"/>
      <c r="V9" s="62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</row>
    <row r="10" ht="33.75" customHeight="true">
      <c r="A10" s="7" t="s">
        <v>7</v>
      </c>
      <c r="B10" s="18" t="s">
        <v>20</v>
      </c>
      <c r="C10" s="23" t="n">
        <v>111</v>
      </c>
      <c r="D10" s="29" t="n">
        <f>80657881/1000</f>
        <v>80657.881</v>
      </c>
      <c r="E10" s="32" t="n">
        <v>156.16</v>
      </c>
      <c r="F10" s="32" t="n">
        <v>25</v>
      </c>
      <c r="G10" s="36" t="n">
        <f>E10*F10</f>
        <v>3904</v>
      </c>
      <c r="H10" s="36" t="n">
        <v>156.16</v>
      </c>
      <c r="I10" s="32" t="n">
        <v>25</v>
      </c>
      <c r="J10" s="36" t="n">
        <f>H10*I10</f>
        <v>3904</v>
      </c>
      <c r="K10" s="42" t="n">
        <v>312.32</v>
      </c>
      <c r="L10" s="42" t="n">
        <v>3</v>
      </c>
      <c r="M10" s="36" t="n">
        <v>936.96</v>
      </c>
      <c r="N10" s="45" t="n">
        <v>0</v>
      </c>
      <c r="O10" s="48" t="n">
        <v>0</v>
      </c>
      <c r="P10" s="45" t="n">
        <v>0</v>
      </c>
      <c r="Q10" s="52" t="n">
        <v>112.11</v>
      </c>
      <c r="R10" s="52" t="n">
        <v>114.03</v>
      </c>
      <c r="S10" s="52" t="n">
        <v>114.03</v>
      </c>
      <c r="T10" s="59" t="s">
        <v>54</v>
      </c>
      <c r="U10" s="62"/>
      <c r="V10" s="62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</row>
    <row r="11" ht="33.75" customHeight="true">
      <c r="A11" s="7"/>
      <c r="B11" s="18"/>
      <c r="C11" s="23"/>
      <c r="D11" s="29"/>
      <c r="E11" s="32" t="n">
        <v>264.98</v>
      </c>
      <c r="F11" s="32" t="n">
        <v>15</v>
      </c>
      <c r="G11" s="36" t="n">
        <f>E11*F11</f>
        <v>3974.7</v>
      </c>
      <c r="H11" s="36" t="n">
        <v>264.98</v>
      </c>
      <c r="I11" s="32" t="n">
        <v>15</v>
      </c>
      <c r="J11" s="36" t="n">
        <f>H11*I11</f>
        <v>3974.7</v>
      </c>
      <c r="K11" s="42" t="n">
        <v>529.96</v>
      </c>
      <c r="L11" s="42" t="n">
        <v>2.5</v>
      </c>
      <c r="M11" s="36" t="n">
        <f>K11*L11</f>
        <v>1324.9</v>
      </c>
      <c r="N11" s="45" t="n">
        <v>0</v>
      </c>
      <c r="O11" s="48" t="n">
        <v>0</v>
      </c>
      <c r="P11" s="45" t="n">
        <v>0</v>
      </c>
      <c r="Q11" s="52"/>
      <c r="R11" s="52"/>
      <c r="S11" s="52"/>
      <c r="T11" s="59"/>
      <c r="U11" s="62"/>
      <c r="V11" s="62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</row>
    <row r="12" ht="40.5" customHeight="true">
      <c r="A12" s="7" t="s">
        <v>8</v>
      </c>
      <c r="B12" s="18" t="s">
        <v>21</v>
      </c>
      <c r="C12" s="23" t="n">
        <v>114</v>
      </c>
      <c r="D12" s="29" t="n">
        <v>3544</v>
      </c>
      <c r="E12" s="33" t="n">
        <v>114.8</v>
      </c>
      <c r="F12" s="33" t="s">
        <v>34</v>
      </c>
      <c r="G12" s="36" t="n">
        <v>1699.81</v>
      </c>
      <c r="H12" s="38" t="n">
        <v>114.8</v>
      </c>
      <c r="I12" s="33" t="s">
        <v>34</v>
      </c>
      <c r="J12" s="36" t="n">
        <v>1699.81</v>
      </c>
      <c r="K12" s="42" t="n">
        <v>130.053</v>
      </c>
      <c r="L12" s="43" t="s">
        <v>41</v>
      </c>
      <c r="M12" s="44" t="n">
        <v>292.62</v>
      </c>
      <c r="N12" s="45" t="n">
        <v>0</v>
      </c>
      <c r="O12" s="48" t="n">
        <v>0</v>
      </c>
      <c r="P12" s="45" t="n">
        <v>0</v>
      </c>
      <c r="Q12" s="52" t="n">
        <v>114.02</v>
      </c>
      <c r="R12" s="52" t="n">
        <v>114.06</v>
      </c>
      <c r="S12" s="52" t="n">
        <v>114.05</v>
      </c>
      <c r="T12" s="59" t="n">
        <v>114.05</v>
      </c>
      <c r="U12" s="62"/>
      <c r="V12" s="62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</row>
    <row r="13" ht="40.5" customHeight="true">
      <c r="A13" s="7"/>
      <c r="B13" s="18"/>
      <c r="C13" s="23"/>
      <c r="D13" s="29"/>
      <c r="E13" s="33" t="n">
        <v>31.1</v>
      </c>
      <c r="F13" s="33" t="s">
        <v>35</v>
      </c>
      <c r="G13" s="36" t="n">
        <v>507.07</v>
      </c>
      <c r="H13" s="33" t="n">
        <v>31.1</v>
      </c>
      <c r="I13" s="33" t="s">
        <v>35</v>
      </c>
      <c r="J13" s="36" t="n">
        <v>507.07</v>
      </c>
      <c r="K13" s="42"/>
      <c r="L13" s="43"/>
      <c r="M13" s="44"/>
      <c r="N13" s="45" t="n">
        <v>0</v>
      </c>
      <c r="O13" s="48" t="n">
        <v>0</v>
      </c>
      <c r="P13" s="45" t="n">
        <v>0</v>
      </c>
      <c r="Q13" s="52"/>
      <c r="R13" s="52"/>
      <c r="S13" s="52"/>
      <c r="T13" s="59"/>
      <c r="U13" s="62"/>
      <c r="V13" s="62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</row>
    <row r="14" ht="80.25" customHeight="true">
      <c r="A14" s="7" t="s">
        <v>9</v>
      </c>
      <c r="B14" s="18" t="s">
        <v>20</v>
      </c>
      <c r="C14" s="23" t="s">
        <v>24</v>
      </c>
      <c r="D14" s="28" t="n">
        <f>821491129/1000</f>
        <v>821491.129</v>
      </c>
      <c r="E14" s="32" t="n">
        <v>780</v>
      </c>
      <c r="F14" s="32" t="n">
        <v>60</v>
      </c>
      <c r="G14" s="36" t="n">
        <f>E14*F14</f>
        <v>46800</v>
      </c>
      <c r="H14" s="36" t="n">
        <v>780</v>
      </c>
      <c r="I14" s="32" t="n">
        <v>60</v>
      </c>
      <c r="J14" s="36" t="n">
        <v>46800</v>
      </c>
      <c r="K14" s="36" t="n">
        <v>1560</v>
      </c>
      <c r="L14" s="32" t="n">
        <v>3.56</v>
      </c>
      <c r="M14" s="36" t="n">
        <f>K14*L14</f>
        <v>5553.6</v>
      </c>
      <c r="N14" s="36" t="n">
        <v>1560</v>
      </c>
      <c r="O14" s="32" t="n">
        <v>3.56</v>
      </c>
      <c r="P14" s="36" t="n">
        <f>N14*O14</f>
        <v>5553.6</v>
      </c>
      <c r="Q14" s="52" t="n">
        <v>111.11</v>
      </c>
      <c r="R14" s="52" t="n">
        <v>114.03</v>
      </c>
      <c r="S14" s="52" t="n">
        <v>114.03</v>
      </c>
      <c r="T14" s="59" t="n">
        <v>114.05</v>
      </c>
      <c r="U14" s="62"/>
      <c r="V14" s="62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</row>
    <row r="15" ht="57.75" customHeight="true">
      <c r="A15" s="7" t="s">
        <v>10</v>
      </c>
      <c r="B15" s="18" t="s">
        <v>20</v>
      </c>
      <c r="C15" s="23" t="n">
        <v>111</v>
      </c>
      <c r="D15" s="28" t="n">
        <f>8313621/1000</f>
        <v>8313.621</v>
      </c>
      <c r="E15" s="32" t="n">
        <v>153</v>
      </c>
      <c r="F15" s="32" t="n">
        <v>10</v>
      </c>
      <c r="G15" s="36" t="n">
        <f>E15*F15</f>
        <v>1530</v>
      </c>
      <c r="H15" s="32" t="n">
        <v>153</v>
      </c>
      <c r="I15" s="32" t="n">
        <v>10</v>
      </c>
      <c r="J15" s="36" t="n">
        <f>H15*I15</f>
        <v>1530</v>
      </c>
      <c r="K15" s="36" t="n">
        <v>0</v>
      </c>
      <c r="L15" s="32" t="n">
        <v>0</v>
      </c>
      <c r="M15" s="36" t="n">
        <v>0</v>
      </c>
      <c r="N15" s="45" t="n">
        <v>0</v>
      </c>
      <c r="O15" s="48" t="n">
        <v>0</v>
      </c>
      <c r="P15" s="45" t="n">
        <v>0</v>
      </c>
      <c r="Q15" s="52" t="n">
        <v>113.07</v>
      </c>
      <c r="R15" s="52" t="n">
        <v>114.02</v>
      </c>
      <c r="S15" s="52" t="n">
        <v>114.02</v>
      </c>
      <c r="T15" s="59" t="n">
        <v>114.03</v>
      </c>
      <c r="U15" s="62"/>
      <c r="V15" s="62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</row>
    <row r="16" ht="57.75" customHeight="true">
      <c r="A16" s="7" t="s">
        <v>11</v>
      </c>
      <c r="B16" s="18" t="s">
        <v>20</v>
      </c>
      <c r="C16" s="23" t="n">
        <v>112</v>
      </c>
      <c r="D16" s="28" t="n">
        <f>9346675/1000</f>
        <v>9346.675</v>
      </c>
      <c r="E16" s="32" t="n">
        <v>213</v>
      </c>
      <c r="F16" s="32" t="n">
        <v>10</v>
      </c>
      <c r="G16" s="36" t="n">
        <f>E16*F16</f>
        <v>2130</v>
      </c>
      <c r="H16" s="36" t="n">
        <v>213</v>
      </c>
      <c r="I16" s="32" t="n">
        <v>10</v>
      </c>
      <c r="J16" s="36" t="n">
        <f>H16*I16</f>
        <v>2130</v>
      </c>
      <c r="K16" s="36" t="n">
        <v>213</v>
      </c>
      <c r="L16" s="32" t="n">
        <v>2.2</v>
      </c>
      <c r="M16" s="36" t="n">
        <f>K16*L16</f>
        <v>468.6</v>
      </c>
      <c r="N16" s="45" t="n">
        <v>0</v>
      </c>
      <c r="O16" s="48" t="n">
        <v>0</v>
      </c>
      <c r="P16" s="45" t="n">
        <v>0</v>
      </c>
      <c r="Q16" s="52" t="n">
        <v>113.1</v>
      </c>
      <c r="R16" s="52" t="n">
        <v>114.05</v>
      </c>
      <c r="S16" s="52" t="n">
        <v>114.03</v>
      </c>
      <c r="T16" s="59" t="n">
        <v>114.05</v>
      </c>
      <c r="U16" s="62"/>
      <c r="V16" s="62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</row>
    <row r="17" ht="57.75" customHeight="true">
      <c r="A17" s="7" t="s">
        <v>12</v>
      </c>
      <c r="B17" s="18" t="s">
        <v>20</v>
      </c>
      <c r="C17" s="23" t="n">
        <v>112</v>
      </c>
      <c r="D17" s="28" t="n">
        <f>9622699/1000</f>
        <v>9622.699</v>
      </c>
      <c r="E17" s="32" t="n">
        <v>230</v>
      </c>
      <c r="F17" s="32" t="n">
        <v>8</v>
      </c>
      <c r="G17" s="36" t="n">
        <f>E17*F17</f>
        <v>1840</v>
      </c>
      <c r="H17" s="36" t="n">
        <v>213.91</v>
      </c>
      <c r="I17" s="32" t="n">
        <v>8</v>
      </c>
      <c r="J17" s="36" t="n">
        <f>H17*I17</f>
        <v>1711.28</v>
      </c>
      <c r="K17" s="36" t="n">
        <v>0</v>
      </c>
      <c r="L17" s="32" t="n">
        <v>0</v>
      </c>
      <c r="M17" s="36" t="n">
        <v>0</v>
      </c>
      <c r="N17" s="45" t="n">
        <v>0</v>
      </c>
      <c r="O17" s="48" t="n">
        <v>0</v>
      </c>
      <c r="P17" s="45" t="n">
        <v>0</v>
      </c>
      <c r="Q17" s="52" t="n">
        <v>113.11</v>
      </c>
      <c r="R17" s="52" t="n">
        <v>114.06</v>
      </c>
      <c r="S17" s="52" t="n">
        <v>114.06</v>
      </c>
      <c r="T17" s="59" t="n">
        <v>114.06</v>
      </c>
      <c r="U17" s="62"/>
      <c r="V17" s="62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</row>
    <row r="18" ht="57.75" customHeight="true">
      <c r="A18" s="7" t="s">
        <v>13</v>
      </c>
      <c r="B18" s="18" t="s">
        <v>20</v>
      </c>
      <c r="C18" s="23" t="s">
        <v>25</v>
      </c>
      <c r="D18" s="28" t="n">
        <f>197916916/1000</f>
        <v>197916.916</v>
      </c>
      <c r="E18" s="32" t="n">
        <v>1684</v>
      </c>
      <c r="F18" s="32" t="n">
        <v>15</v>
      </c>
      <c r="G18" s="36" t="n">
        <f>E18*F18</f>
        <v>25260</v>
      </c>
      <c r="H18" s="36" t="n">
        <v>1684.23</v>
      </c>
      <c r="I18" s="32" t="n">
        <v>12.8</v>
      </c>
      <c r="J18" s="36" t="n">
        <f>H18*I18</f>
        <v>21558.144</v>
      </c>
      <c r="K18" s="36" t="n">
        <v>2570</v>
      </c>
      <c r="L18" s="33" t="s">
        <v>42</v>
      </c>
      <c r="M18" s="36" t="n">
        <v>3343.7</v>
      </c>
      <c r="N18" s="45" t="n">
        <v>0</v>
      </c>
      <c r="O18" s="48" t="n">
        <v>0</v>
      </c>
      <c r="P18" s="45" t="n">
        <v>0</v>
      </c>
      <c r="Q18" s="52" t="n">
        <v>111.08</v>
      </c>
      <c r="R18" s="52" t="n">
        <v>114.01</v>
      </c>
      <c r="S18" s="52" t="n">
        <v>114.01</v>
      </c>
      <c r="T18" s="59" t="n">
        <v>114.04</v>
      </c>
      <c r="U18" s="62"/>
      <c r="V18" s="62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</row>
    <row r="19" ht="57.75" customHeight="true">
      <c r="A19" s="7" t="s">
        <v>14</v>
      </c>
      <c r="B19" s="18" t="s">
        <v>20</v>
      </c>
      <c r="C19" s="23" t="n">
        <v>110</v>
      </c>
      <c r="D19" s="28" t="n">
        <f>9602620/1000</f>
        <v>9602.62</v>
      </c>
      <c r="E19" s="32" t="n">
        <v>200</v>
      </c>
      <c r="F19" s="32" t="n">
        <v>8</v>
      </c>
      <c r="G19" s="36" t="n">
        <f>E19*F19</f>
        <v>1600</v>
      </c>
      <c r="H19" s="36" t="n">
        <v>196.91</v>
      </c>
      <c r="I19" s="32" t="n">
        <v>8</v>
      </c>
      <c r="J19" s="36" t="n">
        <f>H19*I19</f>
        <v>1575.28</v>
      </c>
      <c r="K19" s="36" t="n">
        <v>196.91</v>
      </c>
      <c r="L19" s="32" t="n">
        <v>1.5</v>
      </c>
      <c r="M19" s="36" t="n">
        <f>K19*L19</f>
        <v>295.365</v>
      </c>
      <c r="N19" s="45" t="n">
        <v>0</v>
      </c>
      <c r="O19" s="48" t="n">
        <v>0</v>
      </c>
      <c r="P19" s="45" t="n">
        <v>0</v>
      </c>
      <c r="Q19" s="52" t="n">
        <v>113.05</v>
      </c>
      <c r="R19" s="52" t="n">
        <v>113.12</v>
      </c>
      <c r="S19" s="52" t="n">
        <v>113.12</v>
      </c>
      <c r="T19" s="59" t="n">
        <v>114.01</v>
      </c>
      <c r="U19" s="62"/>
      <c r="V19" s="62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</row>
    <row r="20" ht="16.5" customHeight="true">
      <c r="A20" s="8"/>
      <c r="B20" s="8"/>
      <c r="C20" s="8"/>
      <c r="D20" s="8"/>
      <c r="E20" s="8"/>
      <c r="F20" s="8"/>
      <c r="G20" s="8"/>
      <c r="H20" s="8"/>
      <c r="I20" s="39"/>
      <c r="J20" s="40"/>
      <c r="K20" s="8"/>
      <c r="L20" s="39"/>
      <c r="M20" s="40"/>
      <c r="N20" s="8"/>
      <c r="O20" s="39"/>
      <c r="P20" s="40"/>
      <c r="Q20" s="40"/>
      <c r="R20" s="40"/>
      <c r="S20" s="40"/>
      <c r="T20" s="40" t="s">
        <v>55</v>
      </c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6.5" customHeight="true">
      <c r="A21" s="9" t="s">
        <v>15</v>
      </c>
      <c r="B21" s="19" t="s">
        <v>22</v>
      </c>
      <c r="C21" s="20"/>
      <c r="D21" s="11"/>
      <c r="E21" s="10" t="s">
        <v>31</v>
      </c>
      <c r="F21" s="10"/>
      <c r="G21" s="11"/>
      <c r="H21" s="11"/>
      <c r="I21" s="11"/>
      <c r="J21" s="41" t="s">
        <v>39</v>
      </c>
      <c r="K21" s="11"/>
      <c r="L21" s="11"/>
      <c r="M21" s="41" t="s">
        <v>39</v>
      </c>
      <c r="N21" s="11"/>
      <c r="O21" s="11"/>
      <c r="P21" s="41" t="s">
        <v>39</v>
      </c>
      <c r="Q21" s="9"/>
      <c r="R21" s="55"/>
      <c r="S21" s="55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6.5" customHeight="true">
      <c r="A22" s="10"/>
      <c r="B22" s="11"/>
      <c r="C22" s="11"/>
      <c r="D22" s="11"/>
      <c r="E22" s="10" t="s">
        <v>32</v>
      </c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6.5" customHeight="true">
      <c r="A23" s="11"/>
      <c r="B23" s="11"/>
      <c r="C23" s="11"/>
      <c r="D23" s="11"/>
      <c r="E23" s="11"/>
      <c r="F23" s="35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5" customHeight="true">
      <c r="A24" s="9" t="s">
        <v>16</v>
      </c>
      <c r="B24" s="20"/>
      <c r="C24" s="20"/>
      <c r="D24" s="11"/>
      <c r="E24" s="11"/>
      <c r="F24" s="35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7.25" customHeight="true">
      <c r="A25" s="9" t="s">
        <v>17</v>
      </c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7.25" customHeight="true">
      <c r="A26" s="12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7.25" customHeight="true">
      <c r="A27" s="9"/>
      <c r="B27" s="11"/>
      <c r="C27" s="11"/>
      <c r="D27" s="11"/>
      <c r="E27" s="11"/>
      <c r="F27" s="11"/>
      <c r="G27" s="9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5.7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5.7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T12:T13"/>
    <mergeCell ref="L12:L13"/>
    <mergeCell ref="M12:M13"/>
    <mergeCell ref="Q12:Q13"/>
    <mergeCell ref="R12:R13"/>
    <mergeCell ref="S12:S13"/>
    <mergeCell ref="A12:A13"/>
    <mergeCell ref="B12:B13"/>
    <mergeCell ref="C12:C13"/>
    <mergeCell ref="D12:D13"/>
    <mergeCell ref="K12:K13"/>
    <mergeCell ref="N5:P5"/>
    <mergeCell ref="S6:S7"/>
    <mergeCell ref="A3:T3"/>
    <mergeCell ref="A4:P4"/>
    <mergeCell ref="A10:A11"/>
    <mergeCell ref="B10:B11"/>
    <mergeCell ref="C10:C11"/>
    <mergeCell ref="D10:D11"/>
    <mergeCell ref="Q10:Q11"/>
    <mergeCell ref="R10:R11"/>
    <mergeCell ref="S10:S11"/>
    <mergeCell ref="T10:T11"/>
    <mergeCell ref="C5:C7"/>
    <mergeCell ref="B5:B7"/>
    <mergeCell ref="A5:A7"/>
    <mergeCell ref="R1:T1"/>
    <mergeCell ref="R2:T2"/>
    <mergeCell ref="P1:Q1"/>
    <mergeCell ref="P2:Q2"/>
    <mergeCell ref="E5:G5"/>
    <mergeCell ref="H5:J5"/>
    <mergeCell ref="D5:D6"/>
    <mergeCell ref="Q5:T5"/>
    <mergeCell ref="Q6:Q7"/>
    <mergeCell ref="R6:R7"/>
    <mergeCell ref="T6:T7"/>
    <mergeCell ref="F2:J2"/>
    <mergeCell ref="K5:M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