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1" state="visible" r:id="rId1"/>
  </sheets>
</workbook>
</file>

<file path=xl/sharedStrings.xml><?xml version="1.0" encoding="utf-8"?>
<sst xmlns="http://schemas.openxmlformats.org/spreadsheetml/2006/main" count="35">
  <si>
    <t>公開類</t>
  </si>
  <si>
    <t>月報</t>
  </si>
  <si>
    <t>臺中市大坑風景區各登山步道遊客數</t>
  </si>
  <si>
    <t>中華民國113年12月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</si>
  <si>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</si>
  <si>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</si>
  <si>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</si>
  <si>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</si>
  <si>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</si>
  <si>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</si>
  <si>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</si>
  <si>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</si>
  <si>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</si>
  <si>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</si>
  <si>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</si>
  <si>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</si>
  <si>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</si>
  <si>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</si>
  <si>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</si>
  <si>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</si>
  <si>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</si>
  <si>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</si>
  <si>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</si>
  <si>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</si>
  <si>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</si>
  <si>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</si>
  <si>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</si>
  <si>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</si>
  <si>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</si>
  <si>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</si>
  <si>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</si>
  <si>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單位：人次；%</t>
  </si>
  <si>
    <t>備     註</t>
  </si>
  <si>
    <t>1.3-1號步道113年7月27日起部份封閉整修。
2.4號步道113年7月27日起部份封閉整修。
3.10號步道113年7月27日起全線封閉整修。</t>
  </si>
  <si>
    <t>中華民國 114年1月21日編製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</si>
</sst>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3" borderId="1" xfId="0" applyNumberFormat="true" applyFont="true" applyBorder="true">
      <alignment vertical="center" wrapText="true"/>
    </xf>
    <xf numFmtId="4" fontId="3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4" borderId="1" xfId="0" applyFont="true" applyBorder="true">
      <alignment horizontal="center" wrapText="true"/>
    </xf>
    <xf numFmtId="198" fontId="3" borderId="1" xfId="0" applyNumberFormat="true" applyFont="true" applyBorder="true">
      <alignment vertical="center" wrapText="true"/>
    </xf>
    <xf numFmtId="0" fontId="5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5" borderId="0" xfId="0" applyFont="true">
      <alignment horizontal="left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/>
    </xf>
    <xf numFmtId="0" fontId="3" borderId="10" xfId="0" applyFont="true" applyBorder="true">
      <alignment vertical="center" wrapText="true"/>
    </xf>
    <xf numFmtId="0" fontId="3" borderId="10" xfId="0" applyFont="true" applyBorder="true">
      <alignment horizontal="left" vertical="center" wrapText="true"/>
    </xf>
    <xf numFmtId="0" fontId="3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7" sqref="J7:J7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2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3"/>
      <c r="J1" s="1" t="s">
        <v>24</v>
      </c>
      <c r="K1" s="1"/>
      <c r="L1" s="1" t="s">
        <v>28</v>
      </c>
      <c r="M1" s="1"/>
      <c r="N1" s="32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2"/>
      <c r="I2" s="24"/>
      <c r="J2" s="25" t="s">
        <v>25</v>
      </c>
      <c r="K2" s="25"/>
      <c r="L2" s="25" t="s">
        <v>29</v>
      </c>
      <c r="M2" s="25"/>
      <c r="N2" s="32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7" t="s">
        <v>31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26</v>
      </c>
      <c r="K5" s="15" t="s">
        <v>27</v>
      </c>
      <c r="L5" s="15" t="s">
        <v>30</v>
      </c>
      <c r="M5" s="28" t="s">
        <v>32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81.75" customHeight="true">
      <c r="A6" s="5" t="s">
        <v>5</v>
      </c>
      <c r="B6" s="12" t="n">
        <f>SUM(C6:L6)</f>
        <v>279303</v>
      </c>
      <c r="C6" s="16" t="n">
        <v>12607</v>
      </c>
      <c r="D6" s="16" t="n">
        <v>10604</v>
      </c>
      <c r="E6" s="16" t="n">
        <f>9250+2520</f>
        <v>11770</v>
      </c>
      <c r="F6" s="16" t="n">
        <v>0</v>
      </c>
      <c r="G6" s="16" t="n">
        <f>3739+2664</f>
        <v>6403</v>
      </c>
      <c r="H6" s="16" t="n">
        <f>19628+38756</f>
        <v>58384</v>
      </c>
      <c r="I6" s="16" t="n">
        <v>4946</v>
      </c>
      <c r="J6" s="16" t="n">
        <v>6374</v>
      </c>
      <c r="K6" s="16" t="n">
        <f>66826+101389</f>
        <v>168215</v>
      </c>
      <c r="L6" s="16" t="n">
        <v>0</v>
      </c>
      <c r="M6" s="29" t="s">
        <v>33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455885</v>
      </c>
      <c r="C7" s="16" t="n">
        <v>26302</v>
      </c>
      <c r="D7" s="16" t="n">
        <v>17011</v>
      </c>
      <c r="E7" s="16" t="n">
        <v>7944</v>
      </c>
      <c r="F7" s="16" t="n">
        <v>20845</v>
      </c>
      <c r="G7" s="16" t="n">
        <v>6684</v>
      </c>
      <c r="H7" s="16" t="n">
        <v>51542</v>
      </c>
      <c r="I7" s="16" t="n">
        <v>22297</v>
      </c>
      <c r="J7" s="16" t="n">
        <v>8147</v>
      </c>
      <c r="K7" s="16" t="n">
        <v>218921</v>
      </c>
      <c r="L7" s="16" t="n">
        <v>76192</v>
      </c>
      <c r="M7" s="3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-38.7338912225671</v>
      </c>
      <c r="C8" s="13" t="n">
        <f>IF(C7=0, "--", (C6-C7)/C7*100)</f>
        <v>-52.0682837807011</v>
      </c>
      <c r="D8" s="13" t="n">
        <f>IF(D7=0, "--", (D6-D7)/D7*100)</f>
        <v>-37.663864558227</v>
      </c>
      <c r="E8" s="13" t="n">
        <f>IF(E7=0, "--", (E6-E7)/E7*100)</f>
        <v>48.1621349446123</v>
      </c>
      <c r="F8" s="13" t="n">
        <f>IF(F7=0, "--", (F6-F7)/F7*100)</f>
        <v>-100</v>
      </c>
      <c r="G8" s="13" t="n">
        <f>IF(G7=0, "--", (G6-G7)/G7*100)</f>
        <v>-4.20406941950928</v>
      </c>
      <c r="H8" s="13" t="n">
        <f>IF(H7=0, "--", (H6-H7)/H7*100)</f>
        <v>13.2746109968569</v>
      </c>
      <c r="I8" s="13" t="n">
        <f>IF(I7=0, "--", (I6-I7)/I7*100)</f>
        <v>-77.8176436291878</v>
      </c>
      <c r="J8" s="13" t="n">
        <f>IF(J7=0, "--", (J6-J7)/J7*100)</f>
        <v>-21.7626120044188</v>
      </c>
      <c r="K8" s="13" t="n">
        <f>IF(K7=0, "--", (K6-K7)/K7*100)</f>
        <v>-23.1617798201178</v>
      </c>
      <c r="L8" s="13" t="n">
        <f>IF(L7=0, "--", (L6-L7)/L7*100)</f>
        <v>-100</v>
      </c>
      <c r="M8" s="3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8.75" customHeight="true">
      <c r="A10" s="8" t="s">
        <v>8</v>
      </c>
      <c r="B10" s="14" t="s">
        <v>13</v>
      </c>
      <c r="C10" s="17"/>
      <c r="D10" s="20"/>
      <c r="E10" s="8" t="s">
        <v>17</v>
      </c>
      <c r="F10" s="8"/>
      <c r="H10" s="14"/>
      <c r="I10" s="14" t="s">
        <v>23</v>
      </c>
      <c r="J10" s="17"/>
      <c r="K10" s="26"/>
      <c r="L10" s="17"/>
      <c r="M10" s="14" t="s">
        <v>34</v>
      </c>
      <c r="N10" s="26"/>
      <c r="O10" s="2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M10:O10"/>
    <mergeCell ref="E11:F11"/>
    <mergeCell ref="E10:F10"/>
    <mergeCell ref="A15:F15"/>
    <mergeCell ref="A16:H16"/>
    <mergeCell ref="B2:C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