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<sst xmlns="http://schemas.openxmlformats.org/spreadsheetml/2006/main" count="79">
  <si>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</si>
  <si>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</si>
  <si>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</si>
  <si>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</si>
  <si>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</si>
  <si>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</si>
  <si>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</si>
  <si>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</si>
  <si>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中華民國113年6月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</si>
  <si>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</si>
  <si>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</si>
  <si>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</si>
  <si>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</si>
  <si>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</si>
  <si>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</si>
  <si>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</si>
  <si>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</si>
  <si>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</si>
  <si>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</si>
  <si>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</si>
  <si>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</si>
  <si>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</si>
  <si>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</si>
  <si>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</si>
  <si>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</si>
  <si>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</si>
  <si>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</si>
  <si>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</si>
  <si>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</si>
  <si>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</si>
  <si>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</si>
  <si>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</si>
  <si>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</si>
  <si>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</si>
  <si>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</si>
  <si>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</si>
  <si>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</si>
  <si>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</si>
  <si>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</si>
  <si>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</si>
  <si>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</si>
  <si>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</si>
  <si>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</si>
  <si>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</si>
  <si>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</si>
  <si>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</si>
  <si>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</si>
  <si>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</si>
  <si>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</si>
  <si>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</si>
  <si>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</si>
  <si>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</si>
  <si>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</si>
  <si>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</si>
  <si>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</si>
  <si>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</si>
  <si>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</si>
  <si>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</si>
  <si>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</si>
  <si>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</si>
  <si>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</si>
  <si>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</si>
  <si>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</si>
  <si>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</si>
  <si>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</si>
  <si>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</si>
  <si>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</si>
  <si>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</si>
  <si>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</si>
  <si>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</si>
  <si>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</si>
  <si>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</si>
  <si>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</si>
  <si>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</si>
  <si>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</si>
  <si>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</si>
  <si>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</si>
  <si>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中華民國113年7月22日編製</t>
  </si>
  <si>
    <t>機關首長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</si>
</sst>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  <numFmt formatCode="#,##0.00_ 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200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204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2" sqref="K42:K42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1467158000</v>
      </c>
      <c r="O7" s="60" t="n">
        <v>87909000</v>
      </c>
      <c r="P7" s="60" t="n">
        <v>785079000</v>
      </c>
      <c r="Q7" s="60" t="n">
        <v>86310899</v>
      </c>
      <c r="R7" s="60" t="n">
        <v>678327932</v>
      </c>
      <c r="S7" s="63" t="n">
        <f>IF(ISNUMBER(R7/N7*100), R7/N7*100, "-")</f>
        <v>46.2341432892708</v>
      </c>
      <c r="T7" s="30"/>
      <c r="U7" s="6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167771561000</v>
      </c>
      <c r="E8" s="31" t="n">
        <f>SUM(E9:E18)</f>
        <v>15530791500</v>
      </c>
      <c r="F8" s="31" t="n">
        <f>SUM(F9:F18)</f>
        <v>84614770500</v>
      </c>
      <c r="G8" s="31" t="n">
        <f>SUM(G9:G18)</f>
        <v>15637617900</v>
      </c>
      <c r="H8" s="31" t="n">
        <f>SUM(H9:H18)</f>
        <v>78852965069</v>
      </c>
      <c r="I8" s="42" t="n">
        <f>IF(ISNUMBER(H8/D8*100), H8/D8*100, "-")</f>
        <v>47.000197529902</v>
      </c>
      <c r="J8" s="48"/>
      <c r="K8" s="6"/>
      <c r="L8" s="15" t="s">
        <v>62</v>
      </c>
      <c r="M8" s="53"/>
      <c r="N8" s="28" t="n">
        <v>166208000</v>
      </c>
      <c r="O8" s="31" t="n">
        <v>9189000</v>
      </c>
      <c r="P8" s="31" t="n">
        <v>99039000</v>
      </c>
      <c r="Q8" s="31" t="n">
        <v>9333285</v>
      </c>
      <c r="R8" s="31" t="n">
        <v>77197907</v>
      </c>
      <c r="S8" s="42" t="n">
        <f>IF(ISNUMBER(R8/N8*100), R8/N8*100, "-")</f>
        <v>46.4465651472853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87007379000</v>
      </c>
      <c r="E9" s="32" t="n">
        <v>8530354000</v>
      </c>
      <c r="F9" s="31" t="n">
        <v>50524126000</v>
      </c>
      <c r="G9" s="31" t="n">
        <v>11540865613</v>
      </c>
      <c r="H9" s="31" t="n">
        <v>48428451739</v>
      </c>
      <c r="I9" s="42" t="n">
        <f>IF(ISNUMBER(H9/D9*100), H9/D9*100, "-")</f>
        <v>55.6601661785491</v>
      </c>
      <c r="J9" s="48"/>
      <c r="K9" s="6"/>
      <c r="L9" s="15" t="s">
        <v>63</v>
      </c>
      <c r="M9" s="53"/>
      <c r="N9" s="28" t="n">
        <v>290967000</v>
      </c>
      <c r="O9" s="31" t="n">
        <v>14778000</v>
      </c>
      <c r="P9" s="31" t="n">
        <v>129310000</v>
      </c>
      <c r="Q9" s="31" t="n">
        <v>13199352</v>
      </c>
      <c r="R9" s="31" t="n">
        <v>117819921</v>
      </c>
      <c r="S9" s="42" t="n">
        <f>IF(ISNUMBER(R9/N9*100), R9/N9*100, "-")</f>
        <v>40.4925372980441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64</v>
      </c>
      <c r="M10" s="53"/>
      <c r="N10" s="28" t="n">
        <v>915678000</v>
      </c>
      <c r="O10" s="31" t="n">
        <v>71166000</v>
      </c>
      <c r="P10" s="31" t="n">
        <v>530385000</v>
      </c>
      <c r="Q10" s="31" t="n">
        <v>72023162</v>
      </c>
      <c r="R10" s="31" t="n">
        <v>502198494</v>
      </c>
      <c r="S10" s="42" t="n">
        <f>IF(ISNUMBER(R10/N10*100), R10/N10*100, "-")</f>
        <v>54.8444424786879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2402535000</v>
      </c>
      <c r="E11" s="32" t="n">
        <v>207779000</v>
      </c>
      <c r="F11" s="31" t="n">
        <v>1196495000</v>
      </c>
      <c r="G11" s="31" t="n">
        <v>162912765</v>
      </c>
      <c r="H11" s="31" t="n">
        <v>1222783796</v>
      </c>
      <c r="I11" s="42" t="n">
        <f>IF(ISNUMBER(H11/D11*100), H11/D11*100, "-")</f>
        <v>50.8955663913325</v>
      </c>
      <c r="J11" s="49"/>
      <c r="K11" s="6"/>
      <c r="L11" s="15" t="s">
        <v>65</v>
      </c>
      <c r="M11" s="53"/>
      <c r="N11" s="28" t="n">
        <v>4880148000</v>
      </c>
      <c r="O11" s="31" t="n">
        <v>485746000</v>
      </c>
      <c r="P11" s="31" t="n">
        <v>1940621000</v>
      </c>
      <c r="Q11" s="31" t="n">
        <v>211760347</v>
      </c>
      <c r="R11" s="31" t="n">
        <v>968559290</v>
      </c>
      <c r="S11" s="42" t="n">
        <f>IF(ISNUMBER(R11/N11*100), R11/N11*100, "-")</f>
        <v>19.8469245195023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5151192000</v>
      </c>
      <c r="E12" s="32" t="n">
        <v>247509000</v>
      </c>
      <c r="F12" s="31" t="n">
        <v>1560025000</v>
      </c>
      <c r="G12" s="31" t="n">
        <v>366277730</v>
      </c>
      <c r="H12" s="31" t="n">
        <v>1893877631</v>
      </c>
      <c r="I12" s="42" t="n">
        <f>IF(ISNUMBER(H12/D12*100), H12/D12*100, "-")</f>
        <v>36.7658132525443</v>
      </c>
      <c r="J12" s="49"/>
      <c r="K12" s="6"/>
      <c r="L12" s="15" t="s">
        <v>66</v>
      </c>
      <c r="M12" s="53"/>
      <c r="N12" s="28" t="n">
        <v>3155725000</v>
      </c>
      <c r="O12" s="31" t="n">
        <v>138684000</v>
      </c>
      <c r="P12" s="31" t="n">
        <v>2414456000</v>
      </c>
      <c r="Q12" s="31" t="n">
        <v>141294790</v>
      </c>
      <c r="R12" s="31" t="n">
        <v>588636942</v>
      </c>
      <c r="S12" s="42" t="n">
        <f>IF(ISNUMBER(R12/N12*100), R12/N12*100, "-")</f>
        <v>18.6529859857877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67</v>
      </c>
      <c r="M13" s="53"/>
      <c r="N13" s="28" t="n">
        <v>348789000</v>
      </c>
      <c r="O13" s="31" t="n">
        <v>7303000</v>
      </c>
      <c r="P13" s="31" t="n">
        <v>85809000</v>
      </c>
      <c r="Q13" s="31" t="n">
        <v>8754457</v>
      </c>
      <c r="R13" s="31" t="n">
        <v>67692914</v>
      </c>
      <c r="S13" s="42" t="n">
        <f>IF(ISNUMBER(R13/N13*100), R13/N13*100, "-")</f>
        <v>19.4079841967493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671344000</v>
      </c>
      <c r="E14" s="32" t="n">
        <v>70363500</v>
      </c>
      <c r="F14" s="31" t="n">
        <v>413160500</v>
      </c>
      <c r="G14" s="31" t="n">
        <v>64357071</v>
      </c>
      <c r="H14" s="31" t="n">
        <v>562920450</v>
      </c>
      <c r="I14" s="42" t="n">
        <f>IF(ISNUMBER(H14/D14*100), H14/D14*100, "-")</f>
        <v>83.8497774613313</v>
      </c>
      <c r="J14" s="49"/>
      <c r="K14" s="6"/>
      <c r="L14" s="15" t="s">
        <v>68</v>
      </c>
      <c r="M14" s="53"/>
      <c r="N14" s="28" t="n">
        <v>6577144000</v>
      </c>
      <c r="O14" s="31" t="n">
        <v>729560000</v>
      </c>
      <c r="P14" s="31" t="n">
        <v>2680598000</v>
      </c>
      <c r="Q14" s="31" t="n">
        <v>558441853</v>
      </c>
      <c r="R14" s="31" t="n">
        <v>2048753501</v>
      </c>
      <c r="S14" s="42" t="n">
        <f>IF(ISNUMBER(R14/N14*100), R14/N14*100, "-")</f>
        <v>31.1495916920779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15854785000</v>
      </c>
      <c r="E15" s="32" t="n">
        <v>0</v>
      </c>
      <c r="F15" s="31" t="n">
        <v>4785000</v>
      </c>
      <c r="G15" s="31" t="n">
        <v>0</v>
      </c>
      <c r="H15" s="31" t="n">
        <v>4785000</v>
      </c>
      <c r="I15" s="42" t="n">
        <f>IF(ISNUMBER(H15/D15*100), H15/D15*100, "-")</f>
        <v>0.0301801632756294</v>
      </c>
      <c r="J15" s="48"/>
      <c r="K15" s="11"/>
      <c r="L15" s="15" t="s">
        <v>69</v>
      </c>
      <c r="M15" s="54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51021153000</v>
      </c>
      <c r="E16" s="32" t="n">
        <v>5551357000</v>
      </c>
      <c r="F16" s="31" t="n">
        <v>29032016000</v>
      </c>
      <c r="G16" s="31" t="n">
        <v>2507488620</v>
      </c>
      <c r="H16" s="31" t="n">
        <v>24611930218</v>
      </c>
      <c r="I16" s="42" t="n">
        <f>IF(ISNUMBER(H16/D16*100), H16/D16*100, "-")</f>
        <v>48.238679000453</v>
      </c>
      <c r="J16" s="48"/>
      <c r="K16" s="11"/>
      <c r="L16" s="15" t="s">
        <v>70</v>
      </c>
      <c r="M16" s="53"/>
      <c r="N16" s="28" t="n">
        <v>372839000</v>
      </c>
      <c r="O16" s="31" t="n">
        <v>0</v>
      </c>
      <c r="P16" s="31" t="n">
        <v>0</v>
      </c>
      <c r="Q16" s="31" t="n">
        <v>0</v>
      </c>
      <c r="R16" s="31" t="n">
        <v>0</v>
      </c>
      <c r="S16" s="64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535708000</v>
      </c>
      <c r="E17" s="32" t="n">
        <v>38135000</v>
      </c>
      <c r="F17" s="31" t="n">
        <v>159091000</v>
      </c>
      <c r="G17" s="31" t="n">
        <v>52033490</v>
      </c>
      <c r="H17" s="31" t="n">
        <v>215024082</v>
      </c>
      <c r="I17" s="42" t="n">
        <f>IF(ISNUMBER(H17/D17*100), H17/D17*100, "-")</f>
        <v>40.1382995960486</v>
      </c>
      <c r="J17" s="48"/>
      <c r="K17" s="6" t="s">
        <v>51</v>
      </c>
      <c r="L17" s="15"/>
      <c r="M17" s="22"/>
      <c r="N17" s="28" t="n">
        <f>N18-N19+N20</f>
        <v>9449924000</v>
      </c>
      <c r="O17" s="31" t="n">
        <f>O18-O19+O20</f>
        <v>0</v>
      </c>
      <c r="P17" s="31" t="n">
        <f>P18-P19+P20</f>
        <v>0</v>
      </c>
      <c r="Q17" s="61" t="n">
        <f>Q18-Q19+Q20</f>
        <v>-9500000000</v>
      </c>
      <c r="R17" s="61" t="n">
        <f>R18-R19+R20</f>
        <v>-9500000000</v>
      </c>
      <c r="S17" s="65" t="n">
        <f>IF(ISNUMBER(R17/N17*100), R17/N17*100, "-")</f>
        <v>-100.529909023607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5127465000</v>
      </c>
      <c r="E18" s="32" t="n">
        <v>885294000</v>
      </c>
      <c r="F18" s="31" t="n">
        <v>1725072000</v>
      </c>
      <c r="G18" s="31" t="n">
        <v>943682611</v>
      </c>
      <c r="H18" s="31" t="n">
        <v>1913192153</v>
      </c>
      <c r="I18" s="42" t="n">
        <f>IF(ISNUMBER(H18/D18*100), H18/D18*100, "-")</f>
        <v>37.312632129132</v>
      </c>
      <c r="J18" s="48"/>
      <c r="K18" s="11"/>
      <c r="L18" s="15" t="s">
        <v>71</v>
      </c>
      <c r="M18" s="22"/>
      <c r="N18" s="28" t="n">
        <v>117449924000</v>
      </c>
      <c r="O18" s="31" t="n">
        <v>0</v>
      </c>
      <c r="P18" s="31" t="n">
        <v>0</v>
      </c>
      <c r="Q18" s="31" t="n">
        <v>0</v>
      </c>
      <c r="R18" s="31" t="n">
        <v>35000000000</v>
      </c>
      <c r="S18" s="42" t="n">
        <f>IF(ISNUMBER(R18/N18*100), R18/N18*100, "-")</f>
        <v>29.7999341404427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177221485000</v>
      </c>
      <c r="E19" s="32" t="n">
        <f>SUM(E20:E37, O7:O16)</f>
        <v>13410962000</v>
      </c>
      <c r="F19" s="32" t="n">
        <f>SUM(F20:F37, P7:P16)</f>
        <v>95842300000</v>
      </c>
      <c r="G19" s="32" t="n">
        <f>SUM(G20:G37, Q7:Q16)</f>
        <v>12755470260</v>
      </c>
      <c r="H19" s="32" t="n">
        <f>SUM(H20:H37, R7:R16)</f>
        <v>73694834887</v>
      </c>
      <c r="I19" s="42" t="n">
        <f>IF(ISNUMBER(H19/D19*100), H19/D19*100, "-")</f>
        <v>41.5834653947291</v>
      </c>
      <c r="J19" s="48"/>
      <c r="K19" s="6"/>
      <c r="L19" s="15" t="s">
        <v>72</v>
      </c>
      <c r="M19" s="22"/>
      <c r="N19" s="28" t="n">
        <v>108000000000</v>
      </c>
      <c r="O19" s="31" t="n">
        <v>0</v>
      </c>
      <c r="P19" s="31" t="n">
        <v>0</v>
      </c>
      <c r="Q19" s="31" t="n">
        <v>9500000000</v>
      </c>
      <c r="R19" s="31" t="n">
        <v>44500000000</v>
      </c>
      <c r="S19" s="42" t="n">
        <f>IF(ISNUMBER(R19/N19*100), R19/N19*100, "-")</f>
        <v>41.2037037037037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832400000</v>
      </c>
      <c r="E20" s="31" t="n">
        <v>67951000</v>
      </c>
      <c r="F20" s="31" t="n">
        <v>512303000</v>
      </c>
      <c r="G20" s="31" t="n">
        <v>55238979</v>
      </c>
      <c r="H20" s="31" t="n">
        <v>388199420</v>
      </c>
      <c r="I20" s="42" t="n">
        <f>IF(ISNUMBER(H20/D20*100), H20/D20*100, "-")</f>
        <v>46.6361629024507</v>
      </c>
      <c r="J20" s="49"/>
      <c r="K20" s="6"/>
      <c r="L20" s="15" t="s">
        <v>73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8524044000</v>
      </c>
      <c r="E21" s="31" t="n">
        <v>608586000</v>
      </c>
      <c r="F21" s="31" t="n">
        <v>4404173000</v>
      </c>
      <c r="G21" s="31" t="n">
        <v>463915253</v>
      </c>
      <c r="H21" s="31" t="n">
        <v>3214896079</v>
      </c>
      <c r="I21" s="42" t="n">
        <f>IF(ISNUMBER(H21/D21*100), H21/D21*100, "-")</f>
        <v>37.7156204144418</v>
      </c>
      <c r="J21" s="48"/>
      <c r="K21" s="6" t="s">
        <v>52</v>
      </c>
      <c r="L21" s="18"/>
      <c r="M21" s="22"/>
      <c r="N21" s="28" t="n">
        <f>D8-D19-N19+N18+N20</f>
        <v>0</v>
      </c>
      <c r="O21" s="61" t="n">
        <f>E8-E19-O19+O18+O20</f>
        <v>2119829500</v>
      </c>
      <c r="P21" s="61" t="n">
        <f>F8-F19-P19+P18+P20</f>
        <v>-11227529500</v>
      </c>
      <c r="Q21" s="61" t="n">
        <f>G8-G19-Q19+Q18+Q20</f>
        <v>-6617852360</v>
      </c>
      <c r="R21" s="61" t="n">
        <f>H8-H19-R19+R18+R20</f>
        <v>-4341869818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2025585000</v>
      </c>
      <c r="E22" s="31" t="n">
        <v>123368000</v>
      </c>
      <c r="F22" s="31" t="n">
        <v>1092699000</v>
      </c>
      <c r="G22" s="31" t="n">
        <v>101500829</v>
      </c>
      <c r="H22" s="31" t="n">
        <v>811112698</v>
      </c>
      <c r="I22" s="42" t="n">
        <f>IF(ISNUMBER(H22/D22*100), H22/D22*100, "-")</f>
        <v>40.0433799618382</v>
      </c>
      <c r="J22" s="48"/>
      <c r="K22" s="6" t="s">
        <v>53</v>
      </c>
      <c r="L22" s="15"/>
      <c r="M22" s="22"/>
      <c r="N22" s="56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2393471000</v>
      </c>
      <c r="E23" s="31" t="n">
        <v>15379000</v>
      </c>
      <c r="F23" s="31" t="n">
        <v>1258014000</v>
      </c>
      <c r="G23" s="31" t="n">
        <v>12298570</v>
      </c>
      <c r="H23" s="31" t="n">
        <v>784054765</v>
      </c>
      <c r="I23" s="42" t="n">
        <f>IF(ISNUMBER(H23/D23*100), H23/D23*100, "-")</f>
        <v>32.7580641252808</v>
      </c>
      <c r="J23" s="48"/>
      <c r="K23" s="6" t="s">
        <v>54</v>
      </c>
      <c r="L23" s="15"/>
      <c r="M23" s="22"/>
      <c r="N23" s="57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64079735000</v>
      </c>
      <c r="E24" s="31" t="n">
        <v>5144503000</v>
      </c>
      <c r="F24" s="31" t="n">
        <v>39044205000</v>
      </c>
      <c r="G24" s="31" t="n">
        <v>5641570160</v>
      </c>
      <c r="H24" s="31" t="n">
        <v>36203568830</v>
      </c>
      <c r="I24" s="42" t="n">
        <f>IF(ISNUMBER(H24/D24*100), H24/D24*100, "-")</f>
        <v>56.4976881224618</v>
      </c>
      <c r="J24" s="48"/>
      <c r="K24" s="6" t="s">
        <v>55</v>
      </c>
      <c r="L24" s="15"/>
      <c r="M24" s="22"/>
      <c r="N24" s="57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1166327000</v>
      </c>
      <c r="E25" s="31" t="n">
        <v>123801000</v>
      </c>
      <c r="F25" s="31" t="n">
        <v>464674000</v>
      </c>
      <c r="G25" s="31" t="n">
        <v>26964955</v>
      </c>
      <c r="H25" s="31" t="n">
        <v>208188831</v>
      </c>
      <c r="I25" s="42" t="n">
        <f>IF(ISNUMBER(H25/D25*100), H25/D25*100, "-")</f>
        <v>17.8499538294149</v>
      </c>
      <c r="J25" s="48"/>
      <c r="K25" s="6" t="s">
        <v>51</v>
      </c>
      <c r="L25" s="15"/>
      <c r="M25" s="22"/>
      <c r="N25" s="56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12277991000</v>
      </c>
      <c r="E26" s="31" t="n">
        <v>805851000</v>
      </c>
      <c r="F26" s="31" t="n">
        <v>4692222000</v>
      </c>
      <c r="G26" s="31" t="n">
        <v>362761266</v>
      </c>
      <c r="H26" s="31" t="n">
        <v>1740487459</v>
      </c>
      <c r="I26" s="42" t="n">
        <f>IF(ISNUMBER(H26/D26*100), H26/D26*100, "-")</f>
        <v>14.1756697736625</v>
      </c>
      <c r="J26" s="49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6763129000</v>
      </c>
      <c r="E27" s="31" t="n">
        <v>351484000</v>
      </c>
      <c r="F27" s="31" t="n">
        <v>3390515000</v>
      </c>
      <c r="G27" s="31" t="n">
        <v>165883966</v>
      </c>
      <c r="H27" s="31" t="n">
        <v>836138961</v>
      </c>
      <c r="I27" s="42" t="n">
        <f>IF(ISNUMBER(H27/D27*100), H27/D27*100, "-")</f>
        <v>12.3631969906237</v>
      </c>
      <c r="J27" s="49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1422895000</v>
      </c>
      <c r="E28" s="31" t="n">
        <v>46975000</v>
      </c>
      <c r="F28" s="31" t="n">
        <v>692855000</v>
      </c>
      <c r="G28" s="31" t="n">
        <v>101953530</v>
      </c>
      <c r="H28" s="31" t="n">
        <v>448477745</v>
      </c>
      <c r="I28" s="42" t="n">
        <f>IF(ISNUMBER(H28/D28*100), H28/D28*100, "-")</f>
        <v>31.5186816314626</v>
      </c>
      <c r="J28" s="49"/>
      <c r="K28" s="6" t="s">
        <v>57</v>
      </c>
      <c r="L28" s="15"/>
      <c r="M28" s="23"/>
      <c r="N28" s="58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3114303000</v>
      </c>
      <c r="E29" s="31" t="n">
        <v>159731000</v>
      </c>
      <c r="F29" s="31" t="n">
        <v>1323443000</v>
      </c>
      <c r="G29" s="31" t="n">
        <v>130892091</v>
      </c>
      <c r="H29" s="31" t="n">
        <v>1058996992</v>
      </c>
      <c r="I29" s="42" t="n">
        <f>IF(ISNUMBER(H29/D29*100), H29/D29*100, "-")</f>
        <v>34.0043018293339</v>
      </c>
      <c r="J29" s="48"/>
      <c r="K29" s="6" t="s">
        <v>54</v>
      </c>
      <c r="L29" s="15"/>
      <c r="M29" s="22"/>
      <c r="N29" s="57" t="n">
        <v>26890431732</v>
      </c>
      <c r="O29" s="62" t="n">
        <v>427864800</v>
      </c>
      <c r="P29" s="62" t="n">
        <v>11733661468</v>
      </c>
      <c r="Q29" s="62" t="n">
        <v>367173280</v>
      </c>
      <c r="R29" s="62" t="n">
        <v>11303530231</v>
      </c>
      <c r="S29" s="42" t="n">
        <f>IF(ISNUMBER(R29/N29*100), R29/N29*100, "-")</f>
        <v>42.0355104137232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802735000</v>
      </c>
      <c r="E30" s="31" t="n">
        <v>27723000</v>
      </c>
      <c r="F30" s="31" t="n">
        <v>290173000</v>
      </c>
      <c r="G30" s="31" t="n">
        <v>23085256</v>
      </c>
      <c r="H30" s="31" t="n">
        <v>208225891</v>
      </c>
      <c r="I30" s="42" t="n">
        <f>IF(ISNUMBER(H30/D30*100), H30/D30*100, "-")</f>
        <v>25.9395555195675</v>
      </c>
      <c r="J30" s="48"/>
      <c r="K30" s="6" t="s">
        <v>55</v>
      </c>
      <c r="L30" s="15"/>
      <c r="M30" s="22"/>
      <c r="N30" s="57" t="n">
        <v>21937678932</v>
      </c>
      <c r="O30" s="62" t="n">
        <v>1103518113</v>
      </c>
      <c r="P30" s="62" t="n">
        <v>13656496776</v>
      </c>
      <c r="Q30" s="62" t="n">
        <v>785708343</v>
      </c>
      <c r="R30" s="62" t="n">
        <v>3968923967</v>
      </c>
      <c r="S30" s="42" t="n">
        <f>IF(ISNUMBER(R30/N30*100), R30/N30*100, "-")</f>
        <v>18.0918135382619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20604970000</v>
      </c>
      <c r="E31" s="31" t="n">
        <v>1732907000</v>
      </c>
      <c r="F31" s="31" t="n">
        <v>10939631000</v>
      </c>
      <c r="G31" s="31" t="n">
        <v>1559422885</v>
      </c>
      <c r="H31" s="31" t="n">
        <v>7422557613</v>
      </c>
      <c r="I31" s="42" t="n">
        <f>IF(ISNUMBER(H31/D31*100), H31/D31*100, "-")</f>
        <v>36.0231420526213</v>
      </c>
      <c r="J31" s="48"/>
      <c r="K31" s="6" t="s">
        <v>51</v>
      </c>
      <c r="L31" s="15"/>
      <c r="M31" s="22"/>
      <c r="N31" s="56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526791000</v>
      </c>
      <c r="E32" s="31" t="n">
        <v>32396000</v>
      </c>
      <c r="F32" s="31" t="n">
        <v>287305000</v>
      </c>
      <c r="G32" s="31" t="n">
        <v>29032965</v>
      </c>
      <c r="H32" s="31" t="n">
        <v>219860580</v>
      </c>
      <c r="I32" s="42" t="n">
        <f>IF(ISNUMBER(H32/D32*100), H32/D32*100, "-")</f>
        <v>41.7358269218722</v>
      </c>
      <c r="J32" s="49"/>
      <c r="K32" s="6"/>
      <c r="L32" s="15" t="s">
        <v>71</v>
      </c>
      <c r="M32" s="23"/>
      <c r="N32" s="57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2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11581034000</v>
      </c>
      <c r="E33" s="31" t="n">
        <v>862441000</v>
      </c>
      <c r="F33" s="31" t="n">
        <v>7262331000</v>
      </c>
      <c r="G33" s="31" t="n">
        <v>1453929959</v>
      </c>
      <c r="H33" s="31" t="n">
        <v>6381583790</v>
      </c>
      <c r="I33" s="42" t="n">
        <f>IF(ISNUMBER(H33/D33*100), H33/D33*100, "-")</f>
        <v>55.1037479900327</v>
      </c>
      <c r="J33" s="48"/>
      <c r="K33" s="11"/>
      <c r="L33" s="18"/>
      <c r="M33" s="22"/>
      <c r="N33" s="56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3532943000</v>
      </c>
      <c r="E34" s="31" t="n">
        <v>256860000</v>
      </c>
      <c r="F34" s="31" t="n">
        <v>2062876000</v>
      </c>
      <c r="G34" s="31" t="n">
        <v>411179068</v>
      </c>
      <c r="H34" s="31" t="n">
        <v>1738316578</v>
      </c>
      <c r="I34" s="42" t="n">
        <f>IF(ISNUMBER(H34/D34*100), H34/D34*100, "-")</f>
        <v>49.2030745471976</v>
      </c>
      <c r="J34" s="48"/>
      <c r="K34" s="11"/>
      <c r="L34" s="18"/>
      <c r="M34" s="22"/>
      <c r="N34" s="56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10884067000</v>
      </c>
      <c r="E35" s="31" t="n">
        <v>899406000</v>
      </c>
      <c r="F35" s="31" t="n">
        <v>5380194000</v>
      </c>
      <c r="G35" s="31" t="n">
        <v>579259654</v>
      </c>
      <c r="H35" s="31" t="n">
        <v>3693871046</v>
      </c>
      <c r="I35" s="42" t="n">
        <f>IF(ISNUMBER(H35/D35*100), H35/D35*100, "-")</f>
        <v>33.9383343193312</v>
      </c>
      <c r="J35" s="48"/>
      <c r="K35" s="6"/>
      <c r="L35" s="15"/>
      <c r="M35" s="22"/>
      <c r="N35" s="56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6780304000</v>
      </c>
      <c r="E36" s="31" t="n">
        <v>496081000</v>
      </c>
      <c r="F36" s="31" t="n">
        <v>3348135000</v>
      </c>
      <c r="G36" s="31" t="n">
        <v>425755003</v>
      </c>
      <c r="H36" s="31" t="n">
        <v>2712436993</v>
      </c>
      <c r="I36" s="42" t="n">
        <f>IF(ISNUMBER(H36/D36*100), H36/D36*100, "-")</f>
        <v>40.0046516055917</v>
      </c>
      <c r="J36" s="48"/>
      <c r="K36" s="6"/>
      <c r="L36" s="15"/>
      <c r="M36" s="22"/>
      <c r="N36" s="56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1734105000</v>
      </c>
      <c r="E37" s="33" t="n">
        <v>111184000</v>
      </c>
      <c r="F37" s="33" t="n">
        <v>731255000</v>
      </c>
      <c r="G37" s="33" t="n">
        <v>109707726</v>
      </c>
      <c r="H37" s="33" t="n">
        <v>574673715</v>
      </c>
      <c r="I37" s="44" t="n">
        <f>IF(ISNUMBER(H37/D37*100), H37/D37*100, "-")</f>
        <v>33.1394993382754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6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76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F2:H2"/>
    <mergeCell ref="P2:R2"/>
    <mergeCell ref="A3:J3"/>
    <mergeCell ref="K3:T3"/>
    <mergeCell ref="B4:I4"/>
    <mergeCell ref="L4:S4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T5:T6"/>
    <mergeCell ref="H42:J42"/>
    <mergeCell ref="R42:T42"/>
    <mergeCell ref="H38:J38"/>
    <mergeCell ref="R38:T38"/>
    <mergeCell ref="K39:K40"/>
    <mergeCell ref="N39:N40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"='中華民國113年6月$0_3_1$2024'/6"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"='中華民國113年6月$0_3_11$2024'/6"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