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<sst xmlns="http://schemas.openxmlformats.org/spreadsheetml/2006/main" count="59">
  <si>
    <t xml:space="preserve">  </t>
  </si>
  <si>
    <t>半年報</t>
  </si>
  <si>
    <t xml:space="preserve">臺中市新建工程處所管道路新建工程 </t>
  </si>
  <si>
    <t>中華民國   113 年  1  月至  6  月</t>
  </si>
  <si>
    <t>工程名稱</t>
  </si>
  <si>
    <t xml:space="preserve"> 總計</t>
  </si>
  <si>
    <t>東區樂業國小西側10米道路打通工程(含代辦臺中市東區樂業國小西側人行道整建工程)</t>
  </si>
  <si>
    <t>華南路以東銜接特三號道路工程(第一標)
(非都計)</t>
  </si>
  <si>
    <t>西屯區惠來路三段打通至公51計畫道路工程</t>
  </si>
  <si>
    <t>北屯區軍榮五街打通至軍和街41巷計畫道路開闢工程</t>
  </si>
  <si>
    <t>北屯區中清路二段415巷打通至中平路4米計畫道路開闢工程</t>
  </si>
  <si>
    <t>北屯區軍和街41巷至軍榮三街計畫道路開闢工程</t>
  </si>
  <si>
    <t>沙鹿區10-51-4號(鎮南路旁)道路新闢工程</t>
  </si>
  <si>
    <t>后里區文明路31巷打通至福德路174巷33弄開闢工程</t>
  </si>
  <si>
    <t>神岡區中正南街80巷至三民南路8M計畫道路打通工程</t>
  </si>
  <si>
    <t>神岡區神林路19巷打通工程</t>
  </si>
  <si>
    <t>神岡區神圳路30巷至神清路54巷周邊巷道打通工程</t>
  </si>
  <si>
    <t>填表</t>
  </si>
  <si>
    <t>資料來源：由本處土木工程科依據道路新建工程統計資料冊編製。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</si>
  <si>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</si>
  <si>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</si>
  <si>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</si>
  <si>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道路開闢</t>
  </si>
  <si>
    <t>審核</t>
  </si>
  <si>
    <t>預算
年度</t>
  </si>
  <si>
    <t>111
113</t>
  </si>
  <si>
    <t>99水湳區徵基金</t>
  </si>
  <si>
    <t>111
112</t>
  </si>
  <si>
    <t>110
111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</si>
  <si>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</si>
  <si>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</si>
  <si>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</si>
  <si>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</si>
  <si>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</si>
  <si>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</si>
  <si>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</si>
  <si>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</si>
  <si>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8~10</t>
  </si>
  <si>
    <t>總面積</t>
  </si>
  <si>
    <t>(平方公尺)</t>
  </si>
  <si>
    <t>實際完成</t>
  </si>
  <si>
    <t>機關首長</t>
  </si>
  <si>
    <t>人行道</t>
  </si>
  <si>
    <t>206.14
206.14</t>
  </si>
  <si>
    <t>3.35~4.40</t>
  </si>
  <si>
    <t>2.00
3.00</t>
  </si>
  <si>
    <t>1.40~2.00</t>
  </si>
  <si>
    <t>自行車道</t>
  </si>
  <si>
    <t>編製機關</t>
  </si>
  <si>
    <t>表　　號</t>
  </si>
  <si>
    <t>工期</t>
  </si>
  <si>
    <t>開工
年月</t>
  </si>
  <si>
    <t>臺中市新建工程處</t>
  </si>
  <si>
    <t>20535-01-04-2</t>
  </si>
  <si>
    <t>預定
完工
年月</t>
  </si>
  <si>
    <t>實際
完工
年月</t>
  </si>
  <si>
    <t>單位：千元、公尺、平方公尺</t>
  </si>
  <si>
    <t>驗收合格年月</t>
  </si>
  <si>
    <t>中華民國   113  年  7  月  11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</si>
</sst>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00_);_(* \(#,##0.000\);_(* &quot;-&quot;_);_(@_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6" borderId="0" xfId="0" applyFont="true">
      <alignment vertical="center"/>
    </xf>
    <xf numFmtId="0" fontId="7" borderId="5" xfId="0" applyFont="true" applyBorder="true">
      <alignment horizontal="center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0" xfId="0" applyFont="true">
      <alignment horizontal="left" vertical="center"/>
    </xf>
    <xf numFmtId="0" fontId="7" borderId="0" xfId="0" applyFont="true">
      <alignment horizontal="center" vertical="center"/>
    </xf>
    <xf numFmtId="0" fontId="7" borderId="3" xfId="0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0" fontId="7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7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7" borderId="1" xfId="0" applyNumberFormat="true" applyFont="true" applyBorder="true">
      <alignment horizontal="right" vertical="center"/>
    </xf>
    <xf numFmtId="0" fontId="8" borderId="3" xfId="0" applyFont="true" applyBorder="true">
      <alignment horizontal="right" vertical="center" wrapText="true"/>
    </xf>
    <xf numFmtId="0" fontId="7" borderId="0" xfId="0" applyFont="true">
      <alignment horizontal="right" vertical="center"/>
    </xf>
    <xf numFmtId="199" fontId="7" borderId="1" xfId="0" applyNumberFormat="true" applyFont="true" applyBorder="true">
      <alignment vertical="center"/>
    </xf>
    <xf numFmtId="0" fontId="1" borderId="7" xfId="0" applyFont="true" applyBorder="true">
      <alignment horizontal="center" vertical="center" wrapText="true"/>
    </xf>
    <xf numFmtId="0" fontId="8" borderId="2" xfId="0" applyFont="true" applyBorder="true">
      <alignment horizontal="right"/>
    </xf>
    <xf numFmtId="0" fontId="8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7" borderId="1" xfId="0" applyNumberFormat="true" applyFont="true" applyBorder="true">
      <alignment horizontal="center" vertical="center" wrapText="true"/>
    </xf>
    <xf numFmtId="200" fontId="7" borderId="1" xfId="0" applyNumberFormat="true" applyFont="true" applyBorder="true">
      <alignment vertical="center"/>
    </xf>
    <xf numFmtId="0" fontId="3" borderId="9" xfId="0" applyFont="true" applyBorder="true">
      <alignment vertical="center"/>
    </xf>
    <xf numFmtId="0" fontId="8" borderId="10" xfId="0" applyFont="true" applyBorder="true">
      <alignment horizontal="right" vertical="center" wrapText="true"/>
    </xf>
    <xf numFmtId="197" fontId="7" borderId="1" xfId="0" applyNumberFormat="true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9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7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0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7" borderId="11" xfId="0" applyNumberFormat="true" applyFont="true" applyBorder="true">
      <alignment horizontal="center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R10" sqref="R10:R10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8.210937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5" bestFit="false" customWidth="true" width="8.78125" hidden="false" outlineLevel="0"/>
    <col min="6" max="6" bestFit="false" customWidth="true" width="6.78125" hidden="false" outlineLevel="0"/>
    <col min="7" max="8" bestFit="false" customWidth="true" width="9.2109375" hidden="false" outlineLevel="0"/>
    <col min="9" max="9" bestFit="false" customWidth="true" width="6.78125" hidden="false" outlineLevel="0"/>
    <col min="10" max="10" bestFit="false" customWidth="true" width="9.2109375" hidden="false" outlineLevel="0"/>
    <col min="11" max="12" bestFit="false" customWidth="true" width="6.78125" hidden="false" outlineLevel="0"/>
    <col min="13" max="13" bestFit="false" customWidth="true" width="9.2109375" hidden="false" outlineLevel="0"/>
    <col min="14" max="15" bestFit="false" customWidth="true" width="6.78125" hidden="false" outlineLevel="0"/>
    <col min="16" max="16" bestFit="false" customWidth="true" width="9.2109375" hidden="false" outlineLevel="0"/>
    <col min="17" max="19" bestFit="false" customWidth="true" width="5.78125" hidden="false" outlineLevel="0"/>
    <col min="20" max="20" bestFit="false" customWidth="true" width="8.78125" hidden="false" outlineLevel="0"/>
    <col min="21" max="50" bestFit="false" customWidth="true" width="9.2109375" hidden="false" outlineLevel="0"/>
  </cols>
  <sheetData>
    <row r="1" ht="25.5" customHeight="true">
      <c r="A1" s="1" t="s">
        <v>0</v>
      </c>
      <c r="B1" s="13"/>
      <c r="C1" s="2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1"/>
      <c r="P1" s="1" t="s">
        <v>48</v>
      </c>
      <c r="Q1" s="44"/>
      <c r="R1" s="1" t="s">
        <v>52</v>
      </c>
      <c r="S1" s="44"/>
      <c r="T1" s="25"/>
      <c r="U1" s="55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5.5" customHeight="true">
      <c r="A2" s="1" t="s">
        <v>1</v>
      </c>
      <c r="B2" s="14" t="s">
        <v>20</v>
      </c>
      <c r="C2" s="22"/>
      <c r="D2" s="24"/>
      <c r="E2" s="22"/>
      <c r="F2" s="32"/>
      <c r="G2" s="32"/>
      <c r="H2" s="32"/>
      <c r="I2" s="32"/>
      <c r="J2" s="32"/>
      <c r="K2" s="32"/>
      <c r="L2" s="32"/>
      <c r="M2" s="32"/>
      <c r="N2" s="32"/>
      <c r="O2" s="42"/>
      <c r="P2" s="1" t="s">
        <v>49</v>
      </c>
      <c r="Q2" s="44"/>
      <c r="R2" s="48" t="s">
        <v>53</v>
      </c>
      <c r="S2" s="48"/>
      <c r="T2" s="48"/>
      <c r="U2" s="5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4"/>
      <c r="R4" s="24"/>
      <c r="S4" s="24"/>
      <c r="T4" s="51" t="s">
        <v>56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2.5" customHeight="true">
      <c r="A5" s="4" t="s">
        <v>4</v>
      </c>
      <c r="B5" s="15" t="s">
        <v>21</v>
      </c>
      <c r="C5" s="15" t="s">
        <v>24</v>
      </c>
      <c r="D5" s="1" t="s">
        <v>29</v>
      </c>
      <c r="E5" s="1" t="s">
        <v>31</v>
      </c>
      <c r="F5" s="25"/>
      <c r="G5" s="25"/>
      <c r="H5" s="1" t="s">
        <v>40</v>
      </c>
      <c r="I5" s="25"/>
      <c r="J5" s="25"/>
      <c r="K5" s="1" t="s">
        <v>42</v>
      </c>
      <c r="L5" s="25"/>
      <c r="M5" s="25"/>
      <c r="N5" s="1" t="s">
        <v>47</v>
      </c>
      <c r="O5" s="25"/>
      <c r="P5" s="25"/>
      <c r="Q5" s="15" t="s">
        <v>50</v>
      </c>
      <c r="R5" s="49"/>
      <c r="S5" s="49"/>
      <c r="T5" s="49"/>
      <c r="U5" s="5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7.75" customHeight="true">
      <c r="A6" s="5"/>
      <c r="B6" s="16"/>
      <c r="C6" s="16"/>
      <c r="D6" s="25"/>
      <c r="E6" s="28" t="s">
        <v>32</v>
      </c>
      <c r="F6" s="28" t="s">
        <v>36</v>
      </c>
      <c r="G6" s="28" t="s">
        <v>38</v>
      </c>
      <c r="H6" s="35" t="s">
        <v>32</v>
      </c>
      <c r="I6" s="28" t="s">
        <v>36</v>
      </c>
      <c r="J6" s="28" t="s">
        <v>38</v>
      </c>
      <c r="K6" s="35" t="s">
        <v>32</v>
      </c>
      <c r="L6" s="28" t="s">
        <v>36</v>
      </c>
      <c r="M6" s="28" t="s">
        <v>38</v>
      </c>
      <c r="N6" s="35" t="s">
        <v>32</v>
      </c>
      <c r="O6" s="28" t="s">
        <v>36</v>
      </c>
      <c r="P6" s="28" t="s">
        <v>38</v>
      </c>
      <c r="Q6" s="15" t="s">
        <v>51</v>
      </c>
      <c r="R6" s="15" t="s">
        <v>54</v>
      </c>
      <c r="S6" s="15" t="s">
        <v>55</v>
      </c>
      <c r="T6" s="52" t="s">
        <v>57</v>
      </c>
      <c r="U6" s="50"/>
      <c r="V6" s="11"/>
      <c r="W6" s="5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9.5" customHeight="true">
      <c r="A7" s="5"/>
      <c r="B7" s="16"/>
      <c r="C7" s="16"/>
      <c r="D7" s="1" t="s">
        <v>30</v>
      </c>
      <c r="E7" s="29" t="s">
        <v>33</v>
      </c>
      <c r="F7" s="29" t="s">
        <v>33</v>
      </c>
      <c r="G7" s="29" t="s">
        <v>39</v>
      </c>
      <c r="H7" s="29" t="s">
        <v>33</v>
      </c>
      <c r="I7" s="29" t="s">
        <v>33</v>
      </c>
      <c r="J7" s="29" t="s">
        <v>39</v>
      </c>
      <c r="K7" s="29" t="s">
        <v>33</v>
      </c>
      <c r="L7" s="29" t="s">
        <v>33</v>
      </c>
      <c r="M7" s="29" t="s">
        <v>39</v>
      </c>
      <c r="N7" s="29" t="s">
        <v>33</v>
      </c>
      <c r="O7" s="29" t="s">
        <v>33</v>
      </c>
      <c r="P7" s="29" t="s">
        <v>39</v>
      </c>
      <c r="Q7" s="45"/>
      <c r="R7" s="45"/>
      <c r="S7" s="15"/>
      <c r="T7" s="52"/>
      <c r="U7" s="50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1.75" customHeight="true">
      <c r="A8" s="6" t="s">
        <v>5</v>
      </c>
      <c r="B8" s="17"/>
      <c r="C8" s="17"/>
      <c r="D8" s="26" t="n">
        <v>111794</v>
      </c>
      <c r="E8" s="30" t="n">
        <f>SUM(E9:E19)</f>
        <v>1791.07</v>
      </c>
      <c r="F8" s="30"/>
      <c r="G8" s="30" t="n">
        <f>SUM(G9:G19)</f>
        <v>17829.28</v>
      </c>
      <c r="H8" s="30" t="n">
        <f>SUM(H9:H19)</f>
        <v>1794.55</v>
      </c>
      <c r="I8" s="30"/>
      <c r="J8" s="30" t="n">
        <f>SUM(J9:J19)</f>
        <v>17822.61</v>
      </c>
      <c r="K8" s="30" t="n">
        <f>K9+206.14+206.14+K11</f>
        <v>646.92</v>
      </c>
      <c r="L8" s="30"/>
      <c r="M8" s="30" t="n">
        <f>M9+M10+M11</f>
        <v>1824.22</v>
      </c>
      <c r="N8" s="30" t="n">
        <f>SUM(N17:N19)</f>
        <v>0</v>
      </c>
      <c r="O8" s="30" t="n">
        <f>SUM(O17:O19)</f>
        <v>0</v>
      </c>
      <c r="P8" s="30" t="n">
        <f>SUM(P17:P19)</f>
        <v>0</v>
      </c>
      <c r="Q8" s="46"/>
      <c r="R8" s="46"/>
      <c r="S8" s="46"/>
      <c r="T8" s="5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62.25" customHeight="true">
      <c r="A9" s="7" t="s">
        <v>6</v>
      </c>
      <c r="B9" s="18" t="s">
        <v>22</v>
      </c>
      <c r="C9" s="23" t="n">
        <v>111</v>
      </c>
      <c r="D9" s="27" t="n">
        <f>14834030/1000</f>
        <v>14834.03</v>
      </c>
      <c r="E9" s="31" t="n">
        <v>190</v>
      </c>
      <c r="F9" s="31" t="n">
        <v>10</v>
      </c>
      <c r="G9" s="34" t="n">
        <f>E9*F9</f>
        <v>1900</v>
      </c>
      <c r="H9" s="34" t="n">
        <v>204.93</v>
      </c>
      <c r="I9" s="31" t="n">
        <v>10</v>
      </c>
      <c r="J9" s="34" t="n">
        <f>H9*I9</f>
        <v>2049.3</v>
      </c>
      <c r="K9" s="34" t="n">
        <v>181.44</v>
      </c>
      <c r="L9" s="31" t="s">
        <v>44</v>
      </c>
      <c r="M9" s="34" t="n">
        <v>703.08</v>
      </c>
      <c r="N9" s="40" t="n">
        <v>0</v>
      </c>
      <c r="O9" s="43" t="n">
        <v>0</v>
      </c>
      <c r="P9" s="40" t="n">
        <v>0</v>
      </c>
      <c r="Q9" s="47" t="n">
        <v>112.02</v>
      </c>
      <c r="R9" s="47" t="n">
        <v>112.12</v>
      </c>
      <c r="S9" s="47" t="n">
        <v>112.11</v>
      </c>
      <c r="T9" s="54" t="n">
        <v>113.01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41.25" customHeight="true">
      <c r="A10" s="7" t="s">
        <v>7</v>
      </c>
      <c r="B10" s="18" t="s">
        <v>22</v>
      </c>
      <c r="C10" s="23" t="s">
        <v>25</v>
      </c>
      <c r="D10" s="27" t="n">
        <f>34373238/1000</f>
        <v>34373.238</v>
      </c>
      <c r="E10" s="31" t="n">
        <v>200</v>
      </c>
      <c r="F10" s="31" t="n">
        <v>20</v>
      </c>
      <c r="G10" s="34" t="n">
        <f>E10*F10</f>
        <v>4000</v>
      </c>
      <c r="H10" s="34" t="n">
        <v>206.14</v>
      </c>
      <c r="I10" s="31" t="n">
        <v>20</v>
      </c>
      <c r="J10" s="34" t="n">
        <f>H10*I10</f>
        <v>4122.8</v>
      </c>
      <c r="K10" s="39" t="s">
        <v>43</v>
      </c>
      <c r="L10" s="39" t="s">
        <v>45</v>
      </c>
      <c r="M10" s="39" t="n">
        <v>1030.7</v>
      </c>
      <c r="N10" s="40" t="n">
        <v>0</v>
      </c>
      <c r="O10" s="43" t="n">
        <v>0</v>
      </c>
      <c r="P10" s="40" t="n">
        <v>0</v>
      </c>
      <c r="Q10" s="47" t="n">
        <v>111.07</v>
      </c>
      <c r="R10" s="47" t="n">
        <v>113.02</v>
      </c>
      <c r="S10" s="47" t="n">
        <v>113.01</v>
      </c>
      <c r="T10" s="54" t="n">
        <v>113.03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0.75" customHeight="true">
      <c r="A11" s="7" t="s">
        <v>8</v>
      </c>
      <c r="B11" s="18" t="s">
        <v>22</v>
      </c>
      <c r="C11" s="23" t="s">
        <v>26</v>
      </c>
      <c r="D11" s="27" t="n">
        <f>6161562/1000</f>
        <v>6161.562</v>
      </c>
      <c r="E11" s="31" t="n">
        <v>50</v>
      </c>
      <c r="F11" s="31" t="n">
        <v>8</v>
      </c>
      <c r="G11" s="34" t="n">
        <f>E11*F11</f>
        <v>400</v>
      </c>
      <c r="H11" s="34" t="n">
        <v>60.76</v>
      </c>
      <c r="I11" s="31" t="n">
        <v>8</v>
      </c>
      <c r="J11" s="34" t="n">
        <f>H11*I11</f>
        <v>486.08</v>
      </c>
      <c r="K11" s="34" t="n">
        <v>53.2</v>
      </c>
      <c r="L11" s="31" t="s">
        <v>46</v>
      </c>
      <c r="M11" s="34" t="n">
        <v>90.44</v>
      </c>
      <c r="N11" s="40"/>
      <c r="O11" s="43"/>
      <c r="P11" s="40"/>
      <c r="Q11" s="47" t="n">
        <v>112.06</v>
      </c>
      <c r="R11" s="47" t="n">
        <v>113.02</v>
      </c>
      <c r="S11" s="47" t="n">
        <v>113.02</v>
      </c>
      <c r="T11" s="54" t="n">
        <v>113.04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6.75" customHeight="true">
      <c r="A12" s="7" t="s">
        <v>9</v>
      </c>
      <c r="B12" s="18" t="s">
        <v>22</v>
      </c>
      <c r="C12" s="23" t="s">
        <v>27</v>
      </c>
      <c r="D12" s="27" t="n">
        <f>2340778/1000</f>
        <v>2340.778</v>
      </c>
      <c r="E12" s="31" t="n">
        <v>50</v>
      </c>
      <c r="F12" s="31" t="n">
        <v>6</v>
      </c>
      <c r="G12" s="34" t="n">
        <f>E12*F12</f>
        <v>300</v>
      </c>
      <c r="H12" s="34" t="n">
        <v>59.85</v>
      </c>
      <c r="I12" s="31" t="n">
        <v>6</v>
      </c>
      <c r="J12" s="34" t="n">
        <f>H12*I12</f>
        <v>359.1</v>
      </c>
      <c r="K12" s="34" t="n">
        <v>0</v>
      </c>
      <c r="L12" s="31" t="n">
        <v>0</v>
      </c>
      <c r="M12" s="34" t="n">
        <v>0</v>
      </c>
      <c r="N12" s="40" t="n">
        <v>0</v>
      </c>
      <c r="O12" s="43" t="n">
        <v>0</v>
      </c>
      <c r="P12" s="40" t="n">
        <v>0</v>
      </c>
      <c r="Q12" s="47" t="n">
        <v>112.11</v>
      </c>
      <c r="R12" s="47" t="n">
        <v>113.05</v>
      </c>
      <c r="S12" s="47" t="n">
        <v>113.05</v>
      </c>
      <c r="T12" s="54" t="n">
        <v>113.05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47.25" customHeight="true">
      <c r="A13" s="7" t="s">
        <v>10</v>
      </c>
      <c r="B13" s="18" t="s">
        <v>22</v>
      </c>
      <c r="C13" s="23" t="s">
        <v>28</v>
      </c>
      <c r="D13" s="27" t="n">
        <f>448106/1000</f>
        <v>448.106</v>
      </c>
      <c r="E13" s="31" t="n">
        <v>30.07</v>
      </c>
      <c r="F13" s="31" t="n">
        <v>4</v>
      </c>
      <c r="G13" s="34" t="n">
        <f>E13*F13</f>
        <v>120.28</v>
      </c>
      <c r="H13" s="34" t="n">
        <v>30.07</v>
      </c>
      <c r="I13" s="31" t="n">
        <v>4</v>
      </c>
      <c r="J13" s="34" t="n">
        <f>H13*I13</f>
        <v>120.28</v>
      </c>
      <c r="K13" s="34" t="n">
        <v>0</v>
      </c>
      <c r="L13" s="31" t="n">
        <v>0</v>
      </c>
      <c r="M13" s="34" t="n">
        <v>0</v>
      </c>
      <c r="N13" s="40" t="n">
        <v>0</v>
      </c>
      <c r="O13" s="43" t="n">
        <v>0</v>
      </c>
      <c r="P13" s="40" t="n">
        <v>0</v>
      </c>
      <c r="Q13" s="47" t="n">
        <v>112.11</v>
      </c>
      <c r="R13" s="47" t="n">
        <v>112.12</v>
      </c>
      <c r="S13" s="47" t="n">
        <v>112.12</v>
      </c>
      <c r="T13" s="54" t="n">
        <v>113.01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4.5" customHeight="true">
      <c r="A14" s="7" t="s">
        <v>11</v>
      </c>
      <c r="B14" s="18" t="s">
        <v>22</v>
      </c>
      <c r="C14" s="23" t="n">
        <v>112</v>
      </c>
      <c r="D14" s="27" t="n">
        <f>1860000/1000</f>
        <v>1860</v>
      </c>
      <c r="E14" s="31" t="n">
        <v>45</v>
      </c>
      <c r="F14" s="31" t="n">
        <v>6</v>
      </c>
      <c r="G14" s="34" t="n">
        <f>E14*F14</f>
        <v>270</v>
      </c>
      <c r="H14" s="34" t="n">
        <v>52</v>
      </c>
      <c r="I14" s="31" t="n">
        <v>5.5</v>
      </c>
      <c r="J14" s="34" t="n">
        <f>H14*I14</f>
        <v>286</v>
      </c>
      <c r="K14" s="34" t="n">
        <v>0</v>
      </c>
      <c r="L14" s="31" t="n">
        <v>0</v>
      </c>
      <c r="M14" s="34" t="n">
        <v>0</v>
      </c>
      <c r="N14" s="40" t="n">
        <v>0</v>
      </c>
      <c r="O14" s="43" t="n">
        <v>0</v>
      </c>
      <c r="P14" s="40" t="n">
        <v>0</v>
      </c>
      <c r="Q14" s="47" t="n">
        <v>112.11</v>
      </c>
      <c r="R14" s="47" t="n">
        <v>113.03</v>
      </c>
      <c r="S14" s="47" t="n">
        <v>113.03</v>
      </c>
      <c r="T14" s="54" t="n">
        <v>113.06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4.5" customHeight="true">
      <c r="A15" s="7" t="s">
        <v>12</v>
      </c>
      <c r="B15" s="18" t="s">
        <v>22</v>
      </c>
      <c r="C15" s="23" t="s">
        <v>27</v>
      </c>
      <c r="D15" s="27" t="n">
        <f>17281025/1000</f>
        <v>17281.025</v>
      </c>
      <c r="E15" s="31" t="n">
        <v>350</v>
      </c>
      <c r="F15" s="31" t="n">
        <v>10</v>
      </c>
      <c r="G15" s="34" t="n">
        <f>E15*F15</f>
        <v>3500</v>
      </c>
      <c r="H15" s="34" t="n">
        <v>344.89</v>
      </c>
      <c r="I15" s="31" t="n">
        <v>10</v>
      </c>
      <c r="J15" s="34" t="n">
        <f>H15*I15</f>
        <v>3448.9</v>
      </c>
      <c r="K15" s="34" t="n">
        <v>0</v>
      </c>
      <c r="L15" s="31" t="n">
        <v>0</v>
      </c>
      <c r="M15" s="34" t="n">
        <v>0</v>
      </c>
      <c r="N15" s="40" t="n">
        <v>0</v>
      </c>
      <c r="O15" s="43" t="n">
        <v>0</v>
      </c>
      <c r="P15" s="40" t="n">
        <v>0</v>
      </c>
      <c r="Q15" s="47" t="n">
        <v>111.11</v>
      </c>
      <c r="R15" s="47" t="n">
        <v>113.01</v>
      </c>
      <c r="S15" s="47" t="n">
        <v>112.12</v>
      </c>
      <c r="T15" s="54" t="n">
        <v>113.03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43.5" customHeight="true">
      <c r="A16" s="7" t="s">
        <v>13</v>
      </c>
      <c r="B16" s="18" t="s">
        <v>22</v>
      </c>
      <c r="C16" s="23" t="s">
        <v>28</v>
      </c>
      <c r="D16" s="27" t="n">
        <f>2291781/1000</f>
        <v>2291.781</v>
      </c>
      <c r="E16" s="31" t="n">
        <v>50</v>
      </c>
      <c r="F16" s="31" t="n">
        <v>8</v>
      </c>
      <c r="G16" s="34" t="n">
        <f>E16*F16</f>
        <v>400</v>
      </c>
      <c r="H16" s="34" t="n">
        <v>65</v>
      </c>
      <c r="I16" s="31" t="n">
        <v>8</v>
      </c>
      <c r="J16" s="34" t="n">
        <f>H16*I16</f>
        <v>520</v>
      </c>
      <c r="K16" s="34" t="n">
        <v>0</v>
      </c>
      <c r="L16" s="31" t="n">
        <v>0</v>
      </c>
      <c r="M16" s="34" t="n">
        <v>0</v>
      </c>
      <c r="N16" s="40" t="n">
        <v>0</v>
      </c>
      <c r="O16" s="43" t="n">
        <v>0</v>
      </c>
      <c r="P16" s="40" t="n">
        <v>0</v>
      </c>
      <c r="Q16" s="47" t="n">
        <v>112.04</v>
      </c>
      <c r="R16" s="47" t="n">
        <v>112.1</v>
      </c>
      <c r="S16" s="47" t="n">
        <v>112.12</v>
      </c>
      <c r="T16" s="54" t="n">
        <v>113.02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43.5" customHeight="true">
      <c r="A17" s="7" t="s">
        <v>14</v>
      </c>
      <c r="B17" s="18" t="s">
        <v>22</v>
      </c>
      <c r="C17" s="23" t="n">
        <v>110</v>
      </c>
      <c r="D17" s="27" t="n">
        <f>16216188/1000</f>
        <v>16216.188</v>
      </c>
      <c r="E17" s="31" t="n">
        <v>340</v>
      </c>
      <c r="F17" s="31" t="n">
        <v>8</v>
      </c>
      <c r="G17" s="34" t="n">
        <f>E17*F17</f>
        <v>2720</v>
      </c>
      <c r="H17" s="34" t="n">
        <v>345</v>
      </c>
      <c r="I17" s="31" t="n">
        <v>8</v>
      </c>
      <c r="J17" s="34" t="n">
        <f>H17*I17</f>
        <v>2760</v>
      </c>
      <c r="K17" s="34" t="n">
        <v>0</v>
      </c>
      <c r="L17" s="31" t="n">
        <v>0</v>
      </c>
      <c r="M17" s="34" t="n">
        <v>0</v>
      </c>
      <c r="N17" s="40" t="n">
        <v>0</v>
      </c>
      <c r="O17" s="43" t="n">
        <v>0</v>
      </c>
      <c r="P17" s="40" t="n">
        <v>0</v>
      </c>
      <c r="Q17" s="47" t="n">
        <v>112.03</v>
      </c>
      <c r="R17" s="47" t="n">
        <v>113.01</v>
      </c>
      <c r="S17" s="47" t="n">
        <v>112.12</v>
      </c>
      <c r="T17" s="54" t="n">
        <v>113.01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5.25" customHeight="true">
      <c r="A18" s="7" t="s">
        <v>15</v>
      </c>
      <c r="B18" s="18" t="s">
        <v>22</v>
      </c>
      <c r="C18" s="23" t="n">
        <v>111</v>
      </c>
      <c r="D18" s="27" t="n">
        <f>3850000/1000</f>
        <v>3850</v>
      </c>
      <c r="E18" s="31" t="n">
        <v>155</v>
      </c>
      <c r="F18" s="31" t="n">
        <v>8</v>
      </c>
      <c r="G18" s="34" t="n">
        <f>E18*F18</f>
        <v>1240</v>
      </c>
      <c r="H18" s="34" t="n">
        <v>163.04</v>
      </c>
      <c r="I18" s="31" t="n">
        <v>8</v>
      </c>
      <c r="J18" s="34" t="n">
        <f>H18*I18</f>
        <v>1304.32</v>
      </c>
      <c r="K18" s="34" t="n">
        <v>0</v>
      </c>
      <c r="L18" s="31" t="n">
        <v>0</v>
      </c>
      <c r="M18" s="34" t="n">
        <v>0</v>
      </c>
      <c r="N18" s="40" t="n">
        <v>0</v>
      </c>
      <c r="O18" s="43" t="n">
        <v>0</v>
      </c>
      <c r="P18" s="40" t="n">
        <v>0</v>
      </c>
      <c r="Q18" s="47" t="n">
        <v>112.06</v>
      </c>
      <c r="R18" s="47" t="n">
        <v>112.12</v>
      </c>
      <c r="S18" s="47" t="n">
        <v>112.12</v>
      </c>
      <c r="T18" s="54" t="n">
        <v>113.01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4.5" customHeight="true">
      <c r="A19" s="7" t="s">
        <v>16</v>
      </c>
      <c r="B19" s="18" t="s">
        <v>22</v>
      </c>
      <c r="C19" s="23" t="s">
        <v>28</v>
      </c>
      <c r="D19" s="27" t="n">
        <f>12136866/1000</f>
        <v>12136.866</v>
      </c>
      <c r="E19" s="31" t="n">
        <v>331</v>
      </c>
      <c r="F19" s="31" t="s">
        <v>37</v>
      </c>
      <c r="G19" s="34" t="n">
        <v>2979</v>
      </c>
      <c r="H19" s="34" t="n">
        <v>262.87</v>
      </c>
      <c r="I19" s="31" t="s">
        <v>37</v>
      </c>
      <c r="J19" s="34" t="n">
        <v>2365.83</v>
      </c>
      <c r="K19" s="34" t="n">
        <v>0</v>
      </c>
      <c r="L19" s="31" t="n">
        <v>0</v>
      </c>
      <c r="M19" s="34" t="n">
        <v>0</v>
      </c>
      <c r="N19" s="40" t="n">
        <v>0</v>
      </c>
      <c r="O19" s="43" t="n">
        <v>0</v>
      </c>
      <c r="P19" s="40" t="n">
        <v>0</v>
      </c>
      <c r="Q19" s="47" t="n">
        <v>112.04</v>
      </c>
      <c r="R19" s="47" t="n">
        <v>113.04</v>
      </c>
      <c r="S19" s="47" t="n">
        <v>113.03</v>
      </c>
      <c r="T19" s="54" t="n">
        <v>113.04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8"/>
      <c r="B20" s="8"/>
      <c r="C20" s="8"/>
      <c r="D20" s="8"/>
      <c r="E20" s="8"/>
      <c r="F20" s="8"/>
      <c r="G20" s="8"/>
      <c r="H20" s="8"/>
      <c r="I20" s="36"/>
      <c r="J20" s="37"/>
      <c r="K20" s="8"/>
      <c r="L20" s="36"/>
      <c r="M20" s="37"/>
      <c r="N20" s="8"/>
      <c r="O20" s="36"/>
      <c r="P20" s="37"/>
      <c r="Q20" s="37"/>
      <c r="R20" s="37"/>
      <c r="S20" s="37"/>
      <c r="T20" s="37" t="s">
        <v>58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9" t="s">
        <v>17</v>
      </c>
      <c r="B21" s="19" t="s">
        <v>23</v>
      </c>
      <c r="C21" s="20"/>
      <c r="D21" s="11"/>
      <c r="E21" s="10" t="s">
        <v>34</v>
      </c>
      <c r="F21" s="10"/>
      <c r="G21" s="11"/>
      <c r="H21" s="11"/>
      <c r="I21" s="11"/>
      <c r="J21" s="38" t="s">
        <v>41</v>
      </c>
      <c r="K21" s="11"/>
      <c r="L21" s="11"/>
      <c r="M21" s="38" t="s">
        <v>41</v>
      </c>
      <c r="N21" s="11"/>
      <c r="O21" s="11"/>
      <c r="P21" s="38" t="s">
        <v>41</v>
      </c>
      <c r="Q21" s="9"/>
      <c r="R21" s="50"/>
      <c r="S21" s="50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0"/>
      <c r="B22" s="11"/>
      <c r="C22" s="11"/>
      <c r="D22" s="11"/>
      <c r="E22" s="10" t="s">
        <v>35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3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9" t="s">
        <v>18</v>
      </c>
      <c r="B24" s="20"/>
      <c r="C24" s="20"/>
      <c r="D24" s="11"/>
      <c r="E24" s="11"/>
      <c r="F24" s="3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7.25" customHeight="true">
      <c r="A25" s="9" t="s">
        <v>19</v>
      </c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7.25" customHeight="true">
      <c r="A26" s="12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7.25" customHeight="true">
      <c r="A27" s="9"/>
      <c r="B27" s="11"/>
      <c r="C27" s="11"/>
      <c r="D27" s="11"/>
      <c r="E27" s="11"/>
      <c r="F27" s="11"/>
      <c r="G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N5:P5"/>
    <mergeCell ref="S6:S7"/>
    <mergeCell ref="A3:T3"/>
    <mergeCell ref="A4:P4"/>
    <mergeCell ref="C5:C7"/>
    <mergeCell ref="B5:B7"/>
    <mergeCell ref="A5:A7"/>
    <mergeCell ref="R1:T1"/>
    <mergeCell ref="R2:T2"/>
    <mergeCell ref="P1:Q1"/>
    <mergeCell ref="P2:Q2"/>
    <mergeCell ref="E5:G5"/>
    <mergeCell ref="H5:J5"/>
    <mergeCell ref="D5:D6"/>
    <mergeCell ref="Q5:T5"/>
    <mergeCell ref="Q6:Q7"/>
    <mergeCell ref="R6:R7"/>
    <mergeCell ref="T6:T7"/>
    <mergeCell ref="F2:J2"/>
    <mergeCell ref="K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