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<sst xmlns="http://schemas.openxmlformats.org/spreadsheetml/2006/main" count="88" uniqueCount="76">
  <si>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公開類</t>
  </si>
  <si>
    <t>月報</t>
  </si>
  <si>
    <t>臺中市霧峰區公所一般公文統計表</t>
  </si>
  <si>
    <t>中華民國113年1月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</si>
  <si>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</si>
  <si>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</si>
  <si>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</si>
  <si>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</si>
  <si>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</si>
  <si>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</si>
  <si>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</si>
  <si>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</si>
  <si>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</si>
  <si>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</si>
  <si>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</si>
  <si>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</si>
  <si>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</si>
  <si>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</si>
  <si>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</si>
  <si>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</si>
  <si>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</si>
  <si>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</si>
  <si>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</si>
  <si>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</si>
  <si>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</si>
  <si>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</si>
  <si>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</si>
  <si>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</si>
  <si>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</si>
  <si>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</si>
  <si>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</si>
  <si>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</si>
  <si>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</si>
  <si>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</si>
  <si>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</si>
  <si>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</si>
  <si>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</si>
  <si>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</si>
  <si>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</si>
  <si>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</si>
  <si>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</si>
  <si>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</si>
  <si>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--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</si>
  <si>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</si>
  <si>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</si>
  <si>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</si>
  <si>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</si>
  <si>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</si>
  <si>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</si>
  <si>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</si>
  <si>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</si>
  <si>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</si>
  <si>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</si>
  <si>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</si>
  <si>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</si>
  <si>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</si>
  <si>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</si>
  <si>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</si>
  <si>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</si>
  <si>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</si>
  <si>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</si>
  <si>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</si>
  <si>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</si>
  <si>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臺中市霧峰區公所</t>
  </si>
  <si>
    <t>30280-07-02-3</t>
  </si>
  <si>
    <t>發文平均使用日數</t>
  </si>
  <si>
    <t>﹝11﹞</t>
  </si>
  <si>
    <t>中華民國113年2月2日編製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</si>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</sst>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7" formatCode="#,##0_ "/>
    <numFmt numFmtId="198" formatCode="_-* #,##0_-;\-* #,##0_-;_-* &quot;-&quot;_-;_-@_-"/>
    <numFmt numFmtId="199" formatCode="0.00_ "/>
    <numFmt numFmtId="200" formatCode="0.00_);[Red]\(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right" vertical="center"/>
    </xf>
    <xf numFmtId="198" fontId="9" fillId="0" borderId="11" xfId="0" applyNumberFormat="1" applyFont="1" applyBorder="1" applyAlignment="1">
      <alignment horizontal="right"/>
    </xf>
    <xf numFmtId="198" fontId="9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center" vertical="center" wrapText="1"/>
    </xf>
    <xf numFmtId="198" fontId="9" fillId="0" borderId="11" xfId="0" applyNumberFormat="1" applyFont="1" applyBorder="1" applyAlignment="1">
      <alignment horizontal="right" vertical="center"/>
    </xf>
    <xf numFmtId="198" fontId="9" fillId="0" borderId="9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9" fontId="9" fillId="0" borderId="10" xfId="0" applyNumberFormat="1" applyFont="1" applyBorder="1" applyAlignment="1">
      <alignment horizontal="right" vertical="center"/>
    </xf>
    <xf numFmtId="199" fontId="9" fillId="0" borderId="11" xfId="0" applyNumberFormat="1" applyFont="1" applyBorder="1" applyAlignment="1">
      <alignment horizontal="right" vertical="center"/>
    </xf>
    <xf numFmtId="199" fontId="9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197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9" fillId="0" borderId="10" xfId="0" applyNumberFormat="1" applyFont="1" applyBorder="1" applyAlignment="1">
      <alignment horizontal="right" vertical="center"/>
    </xf>
    <xf numFmtId="200" fontId="9" fillId="0" borderId="11" xfId="0" applyNumberFormat="1" applyFont="1" applyBorder="1" applyAlignment="1">
      <alignment horizontal="right" vertical="center"/>
    </xf>
    <xf numFmtId="200" fontId="9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10" xfId="0" applyNumberFormat="1" applyFont="1" applyBorder="1" applyAlignment="1">
      <alignment horizontal="right" vertical="center"/>
    </xf>
    <xf numFmtId="197" fontId="9" fillId="0" borderId="11" xfId="0" applyNumberFormat="1" applyFont="1" applyBorder="1" applyAlignment="1">
      <alignment horizontal="right" vertical="center"/>
    </xf>
    <xf numFmtId="0" fontId="7" fillId="0" borderId="2" xfId="0" applyFont="1" applyBorder="1"/>
    <xf numFmtId="197" fontId="3" fillId="0" borderId="13" xfId="0" applyNumberFormat="1" applyFont="1" applyBorder="1" applyAlignment="1">
      <alignment horizontal="center" vertical="center" wrapText="1"/>
    </xf>
    <xf numFmtId="197" fontId="6" fillId="0" borderId="8" xfId="0" applyNumberFormat="1" applyFont="1" applyBorder="1" applyAlignment="1">
      <alignment horizontal="center" vertical="center" wrapText="1"/>
    </xf>
    <xf numFmtId="198" fontId="9" fillId="0" borderId="14" xfId="0" applyNumberFormat="1" applyFont="1" applyBorder="1" applyAlignment="1">
      <alignment horizontal="right" vertical="center"/>
    </xf>
    <xf numFmtId="198" fontId="9" fillId="0" borderId="7" xfId="0" applyNumberFormat="1" applyFont="1" applyBorder="1" applyAlignment="1">
      <alignment horizontal="right" vertical="center"/>
    </xf>
    <xf numFmtId="198" fontId="9" fillId="0" borderId="8" xfId="0" applyNumberFormat="1" applyFont="1" applyBorder="1" applyAlignment="1">
      <alignment horizontal="right" vertical="center"/>
    </xf>
    <xf numFmtId="0" fontId="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22" sqref="P22"/>
    </sheetView>
  </sheetViews>
  <sheetFormatPr defaultColWidth="9.28125" defaultRowHeight="15"/>
  <cols>
    <col min="1" max="1" width="21.421875" style="0" customWidth="1"/>
    <col min="2" max="2" width="23.140625" style="0" customWidth="1"/>
    <col min="3" max="5" width="12.7109375" style="0" customWidth="1"/>
    <col min="6" max="6" width="14.28125" style="0" customWidth="1"/>
    <col min="7" max="15" width="13.28125" style="0" customWidth="1"/>
    <col min="16" max="16" width="12.7109375" style="0" customWidth="1"/>
    <col min="17" max="17" width="10.8515625" style="0" customWidth="1"/>
    <col min="18" max="18" width="10.140625" style="0" customWidth="1"/>
    <col min="19" max="19" width="11.00390625" style="0" customWidth="1"/>
    <col min="20" max="20" width="10.140625" style="0" customWidth="1"/>
  </cols>
  <sheetData>
    <row r="1" spans="1:21" ht="19.95" customHeight="1">
      <c r="A1" s="1" t="s">
        <v>0</v>
      </c>
      <c r="B1" s="15"/>
      <c r="C1" s="24"/>
      <c r="D1" s="12"/>
      <c r="E1" s="12"/>
      <c r="F1" s="12"/>
      <c r="G1" s="12"/>
      <c r="H1" s="41"/>
      <c r="I1" s="12"/>
      <c r="J1" s="41"/>
      <c r="K1" s="40"/>
      <c r="L1" s="40"/>
      <c r="M1" s="12"/>
      <c r="N1" s="48"/>
      <c r="O1" s="1" t="s">
        <v>60</v>
      </c>
      <c r="P1" s="17" t="s">
        <v>63</v>
      </c>
      <c r="Q1" s="17"/>
      <c r="R1" s="17"/>
      <c r="S1" s="17"/>
      <c r="T1" s="17"/>
      <c r="U1" s="67"/>
    </row>
    <row r="2" spans="1:21" ht="19.8" customHeight="1">
      <c r="A2" s="1" t="s">
        <v>1</v>
      </c>
      <c r="B2" s="16" t="s">
        <v>21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49"/>
      <c r="O2" s="1" t="s">
        <v>61</v>
      </c>
      <c r="P2" s="54" t="s">
        <v>64</v>
      </c>
      <c r="Q2" s="54"/>
      <c r="R2" s="54"/>
      <c r="S2" s="54"/>
      <c r="T2" s="54"/>
      <c r="U2" s="67"/>
    </row>
    <row r="3" spans="1:20" ht="16.2" customHeight="1">
      <c r="A3" s="2"/>
      <c r="B3" s="2"/>
      <c r="C3" s="2"/>
      <c r="D3" s="2"/>
      <c r="E3" s="2"/>
      <c r="F3" s="2"/>
      <c r="G3" s="34"/>
      <c r="H3" s="2"/>
      <c r="I3" s="34"/>
      <c r="J3" s="2"/>
      <c r="K3" s="34"/>
      <c r="L3" s="2"/>
      <c r="M3" s="2"/>
      <c r="N3" s="2"/>
      <c r="O3" s="34"/>
      <c r="P3" s="2"/>
      <c r="Q3" s="2"/>
      <c r="R3" s="61"/>
      <c r="S3" s="61"/>
      <c r="T3" s="61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5.95" customHeight="1">
      <c r="A6" s="5" t="s">
        <v>4</v>
      </c>
      <c r="B6" s="17" t="s">
        <v>22</v>
      </c>
      <c r="C6" s="17"/>
      <c r="D6" s="17"/>
      <c r="E6" s="17"/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68</v>
      </c>
      <c r="R6" s="17"/>
      <c r="S6" s="17"/>
      <c r="T6" s="17"/>
    </row>
    <row r="7" spans="1:20" ht="25.95" customHeight="1">
      <c r="A7" s="6"/>
      <c r="B7" s="18" t="s">
        <v>23</v>
      </c>
      <c r="C7" s="18" t="s">
        <v>27</v>
      </c>
      <c r="D7" s="18" t="s">
        <v>29</v>
      </c>
      <c r="E7" s="18" t="s">
        <v>7</v>
      </c>
      <c r="F7" s="32" t="s">
        <v>36</v>
      </c>
      <c r="G7" s="32"/>
      <c r="H7" s="32"/>
      <c r="I7" s="32"/>
      <c r="J7" s="32"/>
      <c r="K7" s="32"/>
      <c r="L7" s="45" t="s">
        <v>51</v>
      </c>
      <c r="M7" s="18" t="s">
        <v>55</v>
      </c>
      <c r="N7" s="32" t="s">
        <v>57</v>
      </c>
      <c r="O7" s="32"/>
      <c r="P7" s="45" t="s">
        <v>65</v>
      </c>
      <c r="Q7" s="32" t="s">
        <v>68</v>
      </c>
      <c r="R7" s="32"/>
      <c r="S7" s="45" t="s">
        <v>72</v>
      </c>
      <c r="T7" s="62" t="s">
        <v>74</v>
      </c>
    </row>
    <row r="8" spans="1:20" ht="25.95" customHeight="1">
      <c r="A8" s="7" t="s">
        <v>5</v>
      </c>
      <c r="B8" s="18"/>
      <c r="C8" s="18"/>
      <c r="D8" s="18"/>
      <c r="E8" s="28" t="s">
        <v>33</v>
      </c>
      <c r="F8" s="32" t="s">
        <v>37</v>
      </c>
      <c r="G8" s="32"/>
      <c r="H8" s="36" t="s">
        <v>45</v>
      </c>
      <c r="I8" s="36"/>
      <c r="J8" s="32" t="s">
        <v>48</v>
      </c>
      <c r="K8" s="32"/>
      <c r="L8" s="28" t="s">
        <v>52</v>
      </c>
      <c r="M8" s="18"/>
      <c r="N8" s="50" t="s">
        <v>58</v>
      </c>
      <c r="O8" s="50"/>
      <c r="P8" s="18"/>
      <c r="Q8" s="50" t="s">
        <v>69</v>
      </c>
      <c r="R8" s="50"/>
      <c r="S8" s="45"/>
      <c r="T8" s="62"/>
    </row>
    <row r="9" spans="1:20" ht="25.95" customHeight="1">
      <c r="A9" s="6"/>
      <c r="B9" s="18"/>
      <c r="C9" s="18"/>
      <c r="D9" s="18"/>
      <c r="E9" s="28"/>
      <c r="F9" s="18" t="s">
        <v>38</v>
      </c>
      <c r="G9" s="35" t="s">
        <v>40</v>
      </c>
      <c r="H9" s="18" t="s">
        <v>38</v>
      </c>
      <c r="I9" s="35" t="s">
        <v>40</v>
      </c>
      <c r="J9" s="18" t="s">
        <v>38</v>
      </c>
      <c r="K9" s="35" t="s">
        <v>40</v>
      </c>
      <c r="L9" s="28"/>
      <c r="M9" s="18"/>
      <c r="N9" s="18" t="s">
        <v>38</v>
      </c>
      <c r="O9" s="32" t="s">
        <v>40</v>
      </c>
      <c r="P9" s="18"/>
      <c r="Q9" s="18" t="s">
        <v>38</v>
      </c>
      <c r="R9" s="32" t="s">
        <v>40</v>
      </c>
      <c r="S9" s="18"/>
      <c r="T9" s="62"/>
    </row>
    <row r="10" spans="1:20" ht="25.95" customHeight="1">
      <c r="A10" s="8" t="s">
        <v>6</v>
      </c>
      <c r="B10" s="19" t="s">
        <v>24</v>
      </c>
      <c r="C10" s="19" t="s">
        <v>28</v>
      </c>
      <c r="D10" s="19" t="s">
        <v>30</v>
      </c>
      <c r="E10" s="19" t="s">
        <v>34</v>
      </c>
      <c r="F10" s="33" t="s">
        <v>39</v>
      </c>
      <c r="G10" s="36" t="s">
        <v>41</v>
      </c>
      <c r="H10" s="33" t="s">
        <v>46</v>
      </c>
      <c r="I10" s="36" t="s">
        <v>47</v>
      </c>
      <c r="J10" s="33" t="s">
        <v>49</v>
      </c>
      <c r="K10" s="36" t="s">
        <v>50</v>
      </c>
      <c r="L10" s="19" t="s">
        <v>53</v>
      </c>
      <c r="M10" s="19" t="s">
        <v>56</v>
      </c>
      <c r="N10" s="33" t="s">
        <v>59</v>
      </c>
      <c r="O10" s="52" t="s">
        <v>62</v>
      </c>
      <c r="P10" s="19" t="s">
        <v>66</v>
      </c>
      <c r="Q10" s="33" t="s">
        <v>70</v>
      </c>
      <c r="R10" s="52" t="s">
        <v>71</v>
      </c>
      <c r="S10" s="19" t="s">
        <v>73</v>
      </c>
      <c r="T10" s="63" t="s">
        <v>75</v>
      </c>
    </row>
    <row r="11" spans="1:20" ht="21" customHeight="1">
      <c r="A11" s="9" t="s">
        <v>7</v>
      </c>
      <c r="B11" s="20">
        <f>SUM(B12:B27)</f>
        <v>1707</v>
      </c>
      <c r="C11" s="20">
        <f>SUM(C12:C27)</f>
        <v>236</v>
      </c>
      <c r="D11" s="20">
        <f>SUM(D12:D27)</f>
        <v>641</v>
      </c>
      <c r="E11" s="20">
        <f>SUM(E12:E27)</f>
        <v>2584</v>
      </c>
      <c r="F11" s="20">
        <f>SUM(F12:F27)</f>
        <v>829</v>
      </c>
      <c r="G11" s="37">
        <f>IF($L11&gt;0,F11/$L11*100,0)</f>
        <v>100</v>
      </c>
      <c r="H11" s="20">
        <f>SUM(H12:H27)</f>
        <v>0</v>
      </c>
      <c r="I11" s="20">
        <f>IF($L11&gt;0,H11/$L11*100,0)</f>
        <v>0</v>
      </c>
      <c r="J11" s="20">
        <f>SUM(J12:J27)</f>
        <v>0</v>
      </c>
      <c r="K11" s="20">
        <f>IF($L11&gt;0,J11/$L11*100,0)</f>
        <v>0</v>
      </c>
      <c r="L11" s="20">
        <f>SUM(L12:L27)</f>
        <v>829</v>
      </c>
      <c r="M11" s="20">
        <f>SUM(M12:M27)</f>
        <v>1583</v>
      </c>
      <c r="N11" s="20">
        <f>SUM(N12:N27)</f>
        <v>2412</v>
      </c>
      <c r="O11" s="37">
        <f>IF(E11&gt;0,N11/E11*100,0)</f>
        <v>93.343653250774</v>
      </c>
      <c r="P11" s="55">
        <v>1.5</v>
      </c>
      <c r="Q11" s="59">
        <f>SUM(Q12:Q27)</f>
        <v>172</v>
      </c>
      <c r="R11" s="37">
        <f>IF(E11&gt;0,Q11/E11*100,0)</f>
        <v>6.65634674922601</v>
      </c>
      <c r="S11" s="59">
        <f>SUM(S12:S27)</f>
        <v>172</v>
      </c>
      <c r="T11" s="64">
        <f>SUM(T12:T27)</f>
        <v>0</v>
      </c>
    </row>
    <row r="12" spans="1:20" ht="21" customHeight="1">
      <c r="A12" s="10" t="s">
        <v>8</v>
      </c>
      <c r="B12" s="21">
        <v>297</v>
      </c>
      <c r="C12" s="21">
        <v>59</v>
      </c>
      <c r="D12" s="21">
        <v>147</v>
      </c>
      <c r="E12" s="29">
        <f>SUM(B12:D12)</f>
        <v>503</v>
      </c>
      <c r="F12" s="21">
        <v>178</v>
      </c>
      <c r="G12" s="38">
        <f>IF($L12&gt;0,F12/$L12*100,0)</f>
        <v>100</v>
      </c>
      <c r="H12" s="29">
        <v>0</v>
      </c>
      <c r="I12" s="29">
        <f>IF($L12&gt;0,H12/$L12*100,0)</f>
        <v>0</v>
      </c>
      <c r="J12" s="29">
        <v>0</v>
      </c>
      <c r="K12" s="29">
        <f>IF($L12&gt;0,J12/$L12*100,0)</f>
        <v>0</v>
      </c>
      <c r="L12" s="29">
        <f>SUM(F12,H12,J12)</f>
        <v>178</v>
      </c>
      <c r="M12" s="21">
        <v>300</v>
      </c>
      <c r="N12" s="29">
        <f>SUM(L12,M12)</f>
        <v>478</v>
      </c>
      <c r="O12" s="38">
        <f>IF(E12&gt;0,N12/E12*100,0)</f>
        <v>95.0298210735587</v>
      </c>
      <c r="P12" s="56">
        <v>1.06</v>
      </c>
      <c r="Q12" s="60">
        <f>E12-N12</f>
        <v>25</v>
      </c>
      <c r="R12" s="38">
        <f>IF(E12&gt;0,Q12/E12*100,0)</f>
        <v>4.97017892644135</v>
      </c>
      <c r="S12" s="60">
        <v>25</v>
      </c>
      <c r="T12" s="65">
        <v>0</v>
      </c>
    </row>
    <row r="13" spans="1:20" ht="21" customHeight="1">
      <c r="A13" s="10" t="s">
        <v>9</v>
      </c>
      <c r="B13" s="21">
        <v>123</v>
      </c>
      <c r="C13" s="21">
        <v>9</v>
      </c>
      <c r="D13" s="21">
        <v>49</v>
      </c>
      <c r="E13" s="29">
        <f>SUM(B13:D13)</f>
        <v>181</v>
      </c>
      <c r="F13" s="21">
        <v>46</v>
      </c>
      <c r="G13" s="38">
        <f>IF($L13&gt;0,F13/$L13*100,0)</f>
        <v>100</v>
      </c>
      <c r="H13" s="29">
        <v>0</v>
      </c>
      <c r="I13" s="29">
        <f>IF($L13&gt;0,H13/$L13*100,0)</f>
        <v>0</v>
      </c>
      <c r="J13" s="29">
        <v>0</v>
      </c>
      <c r="K13" s="29">
        <f>IF($L13&gt;0,J13/$L13*100,0)</f>
        <v>0</v>
      </c>
      <c r="L13" s="29">
        <f>SUM(F13,H13,J13)</f>
        <v>46</v>
      </c>
      <c r="M13" s="21">
        <v>124</v>
      </c>
      <c r="N13" s="29">
        <f>SUM(L13,M13)</f>
        <v>170</v>
      </c>
      <c r="O13" s="38">
        <f>IF(E13&gt;0,N13/E13*100,0)</f>
        <v>93.9226519337017</v>
      </c>
      <c r="P13" s="56">
        <v>0.74</v>
      </c>
      <c r="Q13" s="60">
        <f>E13-N13</f>
        <v>11</v>
      </c>
      <c r="R13" s="38">
        <f>IF(E13&gt;0,Q13/E13*100,0)</f>
        <v>6.07734806629834</v>
      </c>
      <c r="S13" s="60">
        <v>11</v>
      </c>
      <c r="T13" s="65">
        <v>0</v>
      </c>
    </row>
    <row r="14" spans="1:20" ht="21" customHeight="1">
      <c r="A14" s="10" t="s">
        <v>10</v>
      </c>
      <c r="B14" s="21">
        <v>264</v>
      </c>
      <c r="C14" s="21">
        <v>37</v>
      </c>
      <c r="D14" s="21">
        <v>135</v>
      </c>
      <c r="E14" s="29">
        <f>SUM(B14:D14)</f>
        <v>436</v>
      </c>
      <c r="F14" s="21">
        <v>176</v>
      </c>
      <c r="G14" s="38">
        <f>IF($L14&gt;0,F14/$L14*100,0)</f>
        <v>100</v>
      </c>
      <c r="H14" s="29">
        <v>0</v>
      </c>
      <c r="I14" s="29">
        <f>IF($L14&gt;0,H14/$L14*100,0)</f>
        <v>0</v>
      </c>
      <c r="J14" s="29">
        <v>0</v>
      </c>
      <c r="K14" s="29">
        <f>IF($L14&gt;0,J14/$L14*100,0)</f>
        <v>0</v>
      </c>
      <c r="L14" s="29">
        <f>SUM(F14,H14,J14)</f>
        <v>176</v>
      </c>
      <c r="M14" s="21">
        <v>248</v>
      </c>
      <c r="N14" s="29">
        <f>SUM(L14,M14)</f>
        <v>424</v>
      </c>
      <c r="O14" s="38">
        <f>IF(E14&gt;0,N14/E14*100,0)</f>
        <v>97.2477064220184</v>
      </c>
      <c r="P14" s="56">
        <v>1.52</v>
      </c>
      <c r="Q14" s="60">
        <f>E14-N14</f>
        <v>12</v>
      </c>
      <c r="R14" s="38">
        <f>IF(E14&gt;0,Q14/E14*100,0)</f>
        <v>2.75229357798165</v>
      </c>
      <c r="S14" s="60">
        <v>12</v>
      </c>
      <c r="T14" s="65">
        <v>0</v>
      </c>
    </row>
    <row r="15" spans="1:20" ht="21" customHeight="1">
      <c r="A15" s="10" t="s">
        <v>11</v>
      </c>
      <c r="B15" s="21">
        <v>28</v>
      </c>
      <c r="C15" s="21">
        <v>3</v>
      </c>
      <c r="D15" s="21">
        <v>0</v>
      </c>
      <c r="E15" s="29">
        <f>SUM(B15:D15)</f>
        <v>31</v>
      </c>
      <c r="F15" s="21">
        <v>0</v>
      </c>
      <c r="G15" s="29" t="s">
        <v>42</v>
      </c>
      <c r="H15" s="29">
        <v>0</v>
      </c>
      <c r="I15" s="29" t="s">
        <v>42</v>
      </c>
      <c r="J15" s="29">
        <v>0</v>
      </c>
      <c r="K15" s="29" t="s">
        <v>42</v>
      </c>
      <c r="L15" s="29">
        <f>SUM(F15,H15,J15)</f>
        <v>0</v>
      </c>
      <c r="M15" s="21">
        <v>21</v>
      </c>
      <c r="N15" s="29">
        <f>SUM(L15,M15)</f>
        <v>21</v>
      </c>
      <c r="O15" s="38">
        <f>IF(E15&gt;0,N15/E15*100,0)</f>
        <v>67.741935483871</v>
      </c>
      <c r="P15" s="29">
        <v>0</v>
      </c>
      <c r="Q15" s="60">
        <f>E15-N15</f>
        <v>10</v>
      </c>
      <c r="R15" s="38">
        <f>IF(E15&gt;0,Q15/E15*100,0)</f>
        <v>32.258064516129</v>
      </c>
      <c r="S15" s="60">
        <v>10</v>
      </c>
      <c r="T15" s="65">
        <v>0</v>
      </c>
    </row>
    <row r="16" spans="1:20" ht="21" customHeight="1">
      <c r="A16" s="10" t="s">
        <v>12</v>
      </c>
      <c r="B16" s="21">
        <v>29</v>
      </c>
      <c r="C16" s="21">
        <v>7</v>
      </c>
      <c r="D16" s="21">
        <v>4</v>
      </c>
      <c r="E16" s="29">
        <f>SUM(B16:D16)</f>
        <v>40</v>
      </c>
      <c r="F16" s="21">
        <v>6</v>
      </c>
      <c r="G16" s="38">
        <f>IF($L16&gt;0,F16/$L16*100,0)</f>
        <v>100</v>
      </c>
      <c r="H16" s="29">
        <v>0</v>
      </c>
      <c r="I16" s="29">
        <f>IF($L16&gt;0,H16/$L16*100,0)</f>
        <v>0</v>
      </c>
      <c r="J16" s="29">
        <v>0</v>
      </c>
      <c r="K16" s="29">
        <f>IF($L16&gt;0,J16/$L16*100,0)</f>
        <v>0</v>
      </c>
      <c r="L16" s="29">
        <f>SUM(F16,H16,J16)</f>
        <v>6</v>
      </c>
      <c r="M16" s="21">
        <v>29</v>
      </c>
      <c r="N16" s="29">
        <f>SUM(L16,M16)</f>
        <v>35</v>
      </c>
      <c r="O16" s="38">
        <f>IF(E16&gt;0,N16/E16*100,0)</f>
        <v>87.5</v>
      </c>
      <c r="P16" s="56">
        <v>1.83</v>
      </c>
      <c r="Q16" s="60">
        <f>E16-N16</f>
        <v>5</v>
      </c>
      <c r="R16" s="38">
        <f>IF(E16&gt;0,Q16/E16*100,0)</f>
        <v>12.5</v>
      </c>
      <c r="S16" s="60">
        <v>5</v>
      </c>
      <c r="T16" s="65">
        <v>0</v>
      </c>
    </row>
    <row r="17" spans="1:20" ht="21" customHeight="1">
      <c r="A17" s="10" t="s">
        <v>13</v>
      </c>
      <c r="B17" s="21">
        <v>103</v>
      </c>
      <c r="C17" s="21">
        <v>5</v>
      </c>
      <c r="D17" s="21">
        <v>4</v>
      </c>
      <c r="E17" s="29">
        <f>SUM(B17:D17)</f>
        <v>112</v>
      </c>
      <c r="F17" s="21">
        <v>4</v>
      </c>
      <c r="G17" s="38">
        <f>IF($L17&gt;0,F17/$L17*100,0)</f>
        <v>100</v>
      </c>
      <c r="H17" s="29">
        <v>0</v>
      </c>
      <c r="I17" s="29">
        <f>IF($L17&gt;0,H17/$L17*100,0)</f>
        <v>0</v>
      </c>
      <c r="J17" s="29">
        <v>0</v>
      </c>
      <c r="K17" s="29">
        <f>IF($L17&gt;0,J17/$L17*100,0)</f>
        <v>0</v>
      </c>
      <c r="L17" s="29">
        <f>SUM(F17,H17,J17)</f>
        <v>4</v>
      </c>
      <c r="M17" s="21">
        <v>103</v>
      </c>
      <c r="N17" s="29">
        <f>SUM(L17,M17)</f>
        <v>107</v>
      </c>
      <c r="O17" s="38">
        <f>IF(E17&gt;0,N17/E17*100,0)</f>
        <v>95.5357142857143</v>
      </c>
      <c r="P17" s="56">
        <v>2.13</v>
      </c>
      <c r="Q17" s="60">
        <f>E17-N17</f>
        <v>5</v>
      </c>
      <c r="R17" s="38">
        <f>IF(E17&gt;0,Q17/E17*100,0)</f>
        <v>4.46428571428571</v>
      </c>
      <c r="S17" s="60">
        <v>5</v>
      </c>
      <c r="T17" s="65">
        <v>0</v>
      </c>
    </row>
    <row r="18" spans="1:20" ht="21" customHeight="1">
      <c r="A18" s="10" t="s">
        <v>14</v>
      </c>
      <c r="B18" s="21">
        <v>132</v>
      </c>
      <c r="C18" s="21">
        <v>45</v>
      </c>
      <c r="D18" s="21">
        <v>108</v>
      </c>
      <c r="E18" s="29">
        <f>SUM(B18:D18)</f>
        <v>285</v>
      </c>
      <c r="F18" s="21">
        <v>66</v>
      </c>
      <c r="G18" s="38">
        <f>IF($L18&gt;0,F18/$L18*100,0)</f>
        <v>100</v>
      </c>
      <c r="H18" s="29">
        <v>0</v>
      </c>
      <c r="I18" s="29">
        <f>IF($L18&gt;0,H18/$L18*100,0)</f>
        <v>0</v>
      </c>
      <c r="J18" s="29">
        <v>0</v>
      </c>
      <c r="K18" s="29">
        <f>IF($L18&gt;0,J18/$L18*100,0)</f>
        <v>0</v>
      </c>
      <c r="L18" s="29">
        <f>SUM(F18,H18,J18)</f>
        <v>66</v>
      </c>
      <c r="M18" s="21">
        <v>188</v>
      </c>
      <c r="N18" s="29">
        <f>SUM(L18,M18)</f>
        <v>254</v>
      </c>
      <c r="O18" s="38">
        <f>IF(E18&gt;0,N18/E18*100,0)</f>
        <v>89.1228070175439</v>
      </c>
      <c r="P18" s="56">
        <v>2.19</v>
      </c>
      <c r="Q18" s="60">
        <f>E18-N18</f>
        <v>31</v>
      </c>
      <c r="R18" s="38">
        <f>IF(E18&gt;0,Q18/E18*100,0)</f>
        <v>10.8771929824561</v>
      </c>
      <c r="S18" s="60">
        <v>31</v>
      </c>
      <c r="T18" s="65">
        <v>0</v>
      </c>
    </row>
    <row r="19" spans="1:20" ht="21" customHeight="1">
      <c r="A19" s="10" t="s">
        <v>15</v>
      </c>
      <c r="B19" s="21">
        <v>521</v>
      </c>
      <c r="C19" s="21">
        <v>46</v>
      </c>
      <c r="D19" s="21">
        <v>118</v>
      </c>
      <c r="E19" s="29">
        <f>SUM(B19:D19)</f>
        <v>685</v>
      </c>
      <c r="F19" s="21">
        <v>253</v>
      </c>
      <c r="G19" s="38">
        <f>IF($L19&gt;0,F19/$L19*100,0)</f>
        <v>100</v>
      </c>
      <c r="H19" s="29">
        <v>0</v>
      </c>
      <c r="I19" s="29">
        <f>IF($L19&gt;0,H19/$L19*100,0)</f>
        <v>0</v>
      </c>
      <c r="J19" s="29">
        <v>0</v>
      </c>
      <c r="K19" s="29">
        <f>IF($L19&gt;0,J19/$L19*100,0)</f>
        <v>0</v>
      </c>
      <c r="L19" s="29">
        <f>SUM(F19,H19,J19)</f>
        <v>253</v>
      </c>
      <c r="M19" s="21">
        <v>374</v>
      </c>
      <c r="N19" s="29">
        <f>SUM(L19,M19)</f>
        <v>627</v>
      </c>
      <c r="O19" s="38">
        <f>IF(E19&gt;0,N19/E19*100,0)</f>
        <v>91.5328467153285</v>
      </c>
      <c r="P19" s="56">
        <v>1.7</v>
      </c>
      <c r="Q19" s="60">
        <f>E19-N19</f>
        <v>58</v>
      </c>
      <c r="R19" s="38">
        <f>IF(E19&gt;0,Q19/E19*100,0)</f>
        <v>8.46715328467153</v>
      </c>
      <c r="S19" s="60">
        <v>58</v>
      </c>
      <c r="T19" s="65">
        <v>0</v>
      </c>
    </row>
    <row r="20" spans="1:20" ht="21" customHeight="1">
      <c r="A20" s="10" t="s">
        <v>16</v>
      </c>
      <c r="B20" s="21">
        <v>205</v>
      </c>
      <c r="C20" s="21">
        <v>25</v>
      </c>
      <c r="D20" s="21">
        <v>74</v>
      </c>
      <c r="E20" s="29">
        <f>SUM(B20:D20)</f>
        <v>304</v>
      </c>
      <c r="F20" s="21">
        <v>97</v>
      </c>
      <c r="G20" s="38">
        <f>IF($L20&gt;0,F20/$L20*100,0)</f>
        <v>100</v>
      </c>
      <c r="H20" s="29">
        <v>0</v>
      </c>
      <c r="I20" s="29">
        <f>IF($L20&gt;0,H20/$L20*100,0)</f>
        <v>0</v>
      </c>
      <c r="J20" s="29">
        <v>0</v>
      </c>
      <c r="K20" s="29">
        <f>IF($L20&gt;0,J20/$L20*100,0)</f>
        <v>0</v>
      </c>
      <c r="L20" s="29">
        <f>SUM(F20,H20,J20)</f>
        <v>97</v>
      </c>
      <c r="M20" s="21">
        <v>193</v>
      </c>
      <c r="N20" s="29">
        <f>SUM(L20,M20)</f>
        <v>290</v>
      </c>
      <c r="O20" s="38">
        <f>IF(E20&gt;0,N20/E20*100,0)</f>
        <v>95.3947368421053</v>
      </c>
      <c r="P20" s="56">
        <v>1.53</v>
      </c>
      <c r="Q20" s="60">
        <f>E20-N20</f>
        <v>14</v>
      </c>
      <c r="R20" s="38">
        <f>IF(E20&gt;0,Q20/E20*100,0)</f>
        <v>4.60526315789474</v>
      </c>
      <c r="S20" s="60">
        <v>14</v>
      </c>
      <c r="T20" s="65">
        <v>0</v>
      </c>
    </row>
    <row r="21" spans="1:20" ht="21" customHeight="1">
      <c r="A21" s="11" t="s">
        <v>17</v>
      </c>
      <c r="B21" s="22">
        <v>5</v>
      </c>
      <c r="C21" s="22">
        <v>0</v>
      </c>
      <c r="D21" s="22">
        <v>2</v>
      </c>
      <c r="E21" s="30">
        <f>SUM(B21:D21)</f>
        <v>7</v>
      </c>
      <c r="F21" s="22">
        <v>3</v>
      </c>
      <c r="G21" s="39">
        <f>IF($L21&gt;0,F21/$L21*100,0)</f>
        <v>100</v>
      </c>
      <c r="H21" s="30">
        <v>0</v>
      </c>
      <c r="I21" s="30">
        <f>IF($L21&gt;0,H21/$L21*100,0)</f>
        <v>0</v>
      </c>
      <c r="J21" s="30">
        <v>0</v>
      </c>
      <c r="K21" s="30">
        <f>IF($L21&gt;0,J21/$L21*100,0)</f>
        <v>0</v>
      </c>
      <c r="L21" s="30">
        <f>SUM(F21,H21,J21)</f>
        <v>3</v>
      </c>
      <c r="M21" s="22">
        <v>3</v>
      </c>
      <c r="N21" s="30">
        <f>SUM(L21,M21)</f>
        <v>6</v>
      </c>
      <c r="O21" s="39">
        <f>IF(E21&gt;0,N21/E21*100,0)</f>
        <v>85.7142857142857</v>
      </c>
      <c r="P21" s="57">
        <v>2.67</v>
      </c>
      <c r="Q21" s="30">
        <f>E21-N21</f>
        <v>1</v>
      </c>
      <c r="R21" s="30">
        <f>IF(E21&gt;0,Q21/E21*100,0)</f>
        <v>14.2857142857143</v>
      </c>
      <c r="S21" s="30">
        <v>1</v>
      </c>
      <c r="T21" s="66">
        <v>0</v>
      </c>
    </row>
    <row r="22" spans="1:20" ht="19.8" customHeight="1">
      <c r="A22" s="2"/>
      <c r="B22" s="2"/>
      <c r="C22" s="26"/>
      <c r="D22" s="26"/>
      <c r="E22" s="26"/>
      <c r="F22" s="26"/>
      <c r="G22" s="26"/>
      <c r="H22" s="26"/>
      <c r="I22" s="34"/>
      <c r="J22" s="2"/>
      <c r="K22" s="43"/>
      <c r="L22" s="46"/>
      <c r="M22" s="46"/>
      <c r="N22" s="46"/>
      <c r="O22" s="53"/>
      <c r="P22" s="58" t="s">
        <v>67</v>
      </c>
      <c r="Q22" s="58"/>
      <c r="R22" s="61"/>
      <c r="S22" s="61"/>
      <c r="T22" s="61"/>
    </row>
    <row r="23" spans="1:20" ht="19.8" customHeight="1">
      <c r="A23" s="12" t="s">
        <v>18</v>
      </c>
      <c r="B23" s="12"/>
      <c r="C23" s="12"/>
      <c r="D23" s="13" t="s">
        <v>31</v>
      </c>
      <c r="E23" s="31"/>
      <c r="F23" s="31"/>
      <c r="G23" s="40" t="s">
        <v>43</v>
      </c>
      <c r="H23" s="40"/>
      <c r="I23" s="41"/>
      <c r="J23" s="12"/>
      <c r="K23" s="44"/>
      <c r="L23" s="47" t="s">
        <v>54</v>
      </c>
      <c r="M23" s="47"/>
      <c r="N23" s="47"/>
      <c r="O23" s="44"/>
      <c r="P23" s="47"/>
      <c r="Q23" s="47"/>
      <c r="R23" s="14"/>
      <c r="S23" s="14"/>
      <c r="T23" s="14"/>
    </row>
    <row r="24" spans="1:20" ht="19.8" customHeight="1">
      <c r="A24" s="13"/>
      <c r="B24" s="13"/>
      <c r="C24" s="13"/>
      <c r="D24" s="14"/>
      <c r="E24" s="13"/>
      <c r="F24" s="13"/>
      <c r="G24" s="41"/>
      <c r="H24" s="12"/>
      <c r="I24" s="13"/>
      <c r="J24" s="40"/>
      <c r="K24" s="13"/>
      <c r="L24" s="13"/>
      <c r="M24" s="13"/>
      <c r="N24" s="13"/>
      <c r="O24" s="12"/>
      <c r="P24" s="12"/>
      <c r="Q24" s="12"/>
      <c r="R24" s="14"/>
      <c r="S24" s="14"/>
      <c r="T24" s="14"/>
    </row>
    <row r="25" spans="1:20" ht="19.8" customHeight="1">
      <c r="A25" s="13"/>
      <c r="B25" s="13"/>
      <c r="C25" s="13"/>
      <c r="D25" s="13" t="s">
        <v>32</v>
      </c>
      <c r="E25" s="13"/>
      <c r="F25" s="13"/>
      <c r="G25" s="40" t="s">
        <v>44</v>
      </c>
      <c r="H25" s="40"/>
      <c r="I25" s="13"/>
      <c r="J25" s="42"/>
      <c r="K25" s="13"/>
      <c r="L25" s="13"/>
      <c r="M25" s="13"/>
      <c r="N25" s="51"/>
      <c r="O25" s="44"/>
      <c r="P25" s="47"/>
      <c r="Q25" s="47"/>
      <c r="R25" s="14"/>
      <c r="S25" s="14"/>
      <c r="T25" s="14"/>
    </row>
    <row r="26" spans="1:20" ht="19.8" customHeight="1">
      <c r="A26" s="13" t="s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1"/>
      <c r="P26" s="12"/>
      <c r="Q26" s="47"/>
      <c r="R26" s="14"/>
      <c r="S26" s="14"/>
      <c r="T26" s="14"/>
    </row>
    <row r="27" spans="1:20" ht="19.8" customHeight="1">
      <c r="A27" s="13" t="s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1"/>
      <c r="P27" s="12"/>
      <c r="Q27" s="47"/>
      <c r="R27" s="14"/>
      <c r="S27" s="14"/>
      <c r="T27" s="14"/>
    </row>
    <row r="28" spans="1:20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 count="29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Q7:R7"/>
    <mergeCell ref="G23:H23"/>
    <mergeCell ref="G25:H25"/>
    <mergeCell ref="B26:N26"/>
    <mergeCell ref="B27:N27"/>
    <mergeCell ref="P7:P9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