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bookViews>
    <workbookView xWindow="65416" yWindow="65416" windowWidth="29040" windowHeight="15840" activeTab="0"/>
  </bookViews>
  <sheets>
    <sheet name="表" sheetId="1" r:id="rId1"/>
  </sheets>
  <definedNames/>
  <calcPr calcId="191029"/>
</workbook>
</file>

<file path=xl/sharedStrings.xml><?xml version="1.0" encoding="utf-8"?>
<sst xmlns="http://schemas.openxmlformats.org/spreadsheetml/2006/main" count="87" uniqueCount="55">
  <si>
    <t>公開類</t>
  </si>
  <si>
    <t>半年報</t>
  </si>
  <si>
    <t xml:space="preserve">臺中市道路新建工程 </t>
  </si>
  <si>
    <t>工程名稱</t>
  </si>
  <si>
    <t xml:space="preserve"> 總計</t>
  </si>
  <si>
    <t>太平區市民大道第二期道路開闢工程</t>
  </si>
  <si>
    <t>南區福田二街打通工程(福田路至樹義五巷137弄)</t>
  </si>
  <si>
    <t>北區東成二街(東成路至東光五街)道路開闢工程</t>
  </si>
  <si>
    <t>北屯區敦化路一段450巷打通至后庄七街計畫道路開闢工程</t>
  </si>
  <si>
    <t>北屯區同榮路銜接環中路道路開闢工程（第14期市地重劃區聯外道路）</t>
  </si>
  <si>
    <t>大肚區王田交流道特定區13號都市計畫道路開闢工程案</t>
  </si>
  <si>
    <t>大肚區仁德路16巷道路開闢工程</t>
  </si>
  <si>
    <t>龍井區龍津國小至中央路一段道路開闢工程(中央路一段至龍津國小西側)</t>
  </si>
  <si>
    <t>清水區10-8-3號(一心路以北)計畫道路開闢工程</t>
  </si>
  <si>
    <t>清水區15-14-2號(忠誠路)計畫道路開闢工程</t>
  </si>
  <si>
    <t>梧棲區10-23-3號計畫道路開闢工程</t>
  </si>
  <si>
    <t>沙鹿區10-48-1東晉六街計畫道路新闢工程</t>
  </si>
  <si>
    <t>潭子區民生街40巷道路開闢工程</t>
  </si>
  <si>
    <t>填表</t>
  </si>
  <si>
    <t>資料來源：由本局土木工程管理科依據本局土木工程管理科及新工處土木工程科之道路新建工程統計資料冊彙編。</t>
  </si>
  <si>
    <t>填表說明：本表編製1份，並依統計法規定永久保存，資料透過網際網路上傳至「臺中市公務統計行政管理系統」。</t>
  </si>
  <si>
    <t>半年終了2個月內編報</t>
  </si>
  <si>
    <t>實施概要(施作路段起訖點或施工內容)</t>
  </si>
  <si>
    <t>道路新建</t>
  </si>
  <si>
    <t>審核</t>
  </si>
  <si>
    <t>預算年度</t>
  </si>
  <si>
    <t>109
110</t>
  </si>
  <si>
    <t>工程費</t>
  </si>
  <si>
    <t>(千元)</t>
  </si>
  <si>
    <t>預定目標</t>
  </si>
  <si>
    <t>長度</t>
  </si>
  <si>
    <t>(公尺)</t>
  </si>
  <si>
    <t>業務主管人員</t>
  </si>
  <si>
    <t>主辦統計人員</t>
  </si>
  <si>
    <t>寬度</t>
  </si>
  <si>
    <t>總面積</t>
  </si>
  <si>
    <t>(平方公尺)</t>
  </si>
  <si>
    <t>中華民國111年7月至12月</t>
  </si>
  <si>
    <t>實際完成</t>
  </si>
  <si>
    <t>機關首長</t>
  </si>
  <si>
    <t>人行道</t>
  </si>
  <si>
    <t>自行車道</t>
  </si>
  <si>
    <t>編製機關</t>
  </si>
  <si>
    <t>表　　號</t>
  </si>
  <si>
    <t>工期</t>
  </si>
  <si>
    <t>開工年月</t>
  </si>
  <si>
    <t>臺中市政府建設局</t>
  </si>
  <si>
    <t>20535-01-05-2</t>
  </si>
  <si>
    <t>預定完工年月</t>
  </si>
  <si>
    <t>實際完工年月</t>
  </si>
  <si>
    <t>單位：千元、公尺、平方公尺</t>
  </si>
  <si>
    <t>驗收合格年月</t>
  </si>
  <si>
    <t>中華民國112年2月6日編製</t>
  </si>
  <si>
    <t>10.00
~14.00</t>
  </si>
  <si>
    <t>10.00
~14.14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</si>
</sst>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t;=0]#,##0_);[Red][&lt;0]&quot;(&quot;#,##0&quot;)&quot;"/>
    <numFmt numFmtId="177" formatCode="_(* #,##0_);_(* \(#,##0\);_(* &quot;-&quot;_);_(@_)"/>
    <numFmt numFmtId="178" formatCode="[&gt;=0]#,##0.00_);[&lt;0]&quot;(&quot;#,##0.00&quot;)&quot;"/>
    <numFmt numFmtId="179" formatCode="_(* #,##0.000_);_(* \(#,##0.000\);_(* &quot;-&quot;_);_(@_)"/>
    <numFmt numFmtId="180" formatCode="_(* #,##0.00_);_(* \(#,##0.00\);_(* &quot;-&quot;_);_(@_)"/>
    <numFmt numFmtId="181" formatCode="#.00"/>
    <numFmt numFmtId="182" formatCode="_(* #,##0.0_);_(* \(#,##0.0\);_(* &quot;-&quot;_);_(@_)"/>
  </numFmts>
  <fonts count="13">
    <font>
      <sz val="11"/>
      <color theme="1"/>
      <name val="Calibri"/>
      <family val="2"/>
      <scheme val="minor"/>
    </font>
    <font>
      <sz val="10"/>
      <name val="Arial"/>
      <family val="2"/>
    </font>
    <font>
      <sz val="10"/>
      <color theme="1"/>
      <name val="標楷體"/>
      <family val="4"/>
    </font>
    <font>
      <sz val="16"/>
      <color theme="1"/>
      <name val="標楷體"/>
      <family val="4"/>
    </font>
    <font>
      <b/>
      <sz val="10"/>
      <color theme="1"/>
      <name val="Arial Narrow"/>
      <family val="2"/>
    </font>
    <font>
      <sz val="10"/>
      <color theme="1"/>
      <name val="微軟正黑體"/>
      <family val="2"/>
    </font>
    <font>
      <sz val="10"/>
      <color theme="1"/>
      <name val="Arial Narrow"/>
      <family val="2"/>
    </font>
    <font>
      <b/>
      <sz val="10"/>
      <color theme="1"/>
      <name val="標楷體"/>
      <family val="4"/>
    </font>
    <font>
      <sz val="12"/>
      <color theme="1"/>
      <name val="標楷體"/>
      <family val="4"/>
    </font>
    <font>
      <sz val="12"/>
      <color theme="1"/>
      <name val="Arial Narrow"/>
      <family val="2"/>
    </font>
    <font>
      <sz val="8"/>
      <color theme="1"/>
      <name val="Arial Narrow"/>
      <family val="2"/>
    </font>
    <font>
      <sz val="9"/>
      <color theme="1"/>
      <name val="標楷體"/>
      <family val="4"/>
    </font>
    <font>
      <sz val="9"/>
      <name val="Calibri"/>
      <family val="3"/>
      <scheme val="minor"/>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9">
    <xf numFmtId="0" fontId="0" fillId="0" borderId="0" xfId="0"/>
    <xf numFmtId="0" fontId="2" fillId="0" borderId="1" xfId="0" applyFont="1" applyBorder="1" applyAlignment="1">
      <alignment horizontal="center" vertical="center"/>
    </xf>
    <xf numFmtId="0" fontId="2" fillId="0" borderId="2" xfId="0" applyFont="1" applyBorder="1" applyAlignment="1">
      <alignment vertical="center"/>
    </xf>
    <xf numFmtId="0" fontId="4" fillId="0" borderId="3" xfId="0" applyFont="1" applyBorder="1" applyAlignment="1">
      <alignment horizontal="center" vertical="center"/>
    </xf>
    <xf numFmtId="0" fontId="5" fillId="0" borderId="3" xfId="0" applyFont="1" applyBorder="1" applyAlignment="1">
      <alignment horizontal="left" vertical="center" wrapText="1"/>
    </xf>
    <xf numFmtId="0" fontId="6" fillId="0" borderId="3" xfId="0" applyFont="1" applyBorder="1" applyAlignment="1">
      <alignment horizontal="left" vertical="center" wrapText="1"/>
    </xf>
    <xf numFmtId="0" fontId="7" fillId="0" borderId="3" xfId="0" applyFont="1" applyBorder="1" applyAlignment="1">
      <alignment horizontal="center" vertical="center"/>
    </xf>
    <xf numFmtId="0" fontId="6" fillId="0" borderId="3" xfId="0" applyFont="1" applyBorder="1" applyAlignment="1">
      <alignment horizontal="left" vertical="center"/>
    </xf>
    <xf numFmtId="0" fontId="8" fillId="0" borderId="4"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6" fillId="0" borderId="5" xfId="0" applyFont="1" applyBorder="1" applyAlignment="1">
      <alignment horizontal="center" vertical="center"/>
    </xf>
    <xf numFmtId="0" fontId="2" fillId="0" borderId="6" xfId="0" applyFont="1" applyBorder="1" applyAlignment="1">
      <alignment horizontal="left" vertical="center"/>
    </xf>
    <xf numFmtId="0" fontId="6" fillId="0" borderId="2" xfId="0" applyFont="1" applyBorder="1" applyAlignment="1">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left" vertical="center"/>
    </xf>
    <xf numFmtId="0" fontId="2"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176" fontId="6" fillId="0" borderId="1" xfId="0" applyNumberFormat="1" applyFont="1" applyBorder="1" applyAlignment="1">
      <alignment vertical="center"/>
    </xf>
    <xf numFmtId="176" fontId="6" fillId="0" borderId="1" xfId="0" applyNumberFormat="1" applyFont="1" applyBorder="1" applyAlignment="1">
      <alignment horizontal="right" vertical="center"/>
    </xf>
    <xf numFmtId="177" fontId="4" fillId="0" borderId="1" xfId="0" applyNumberFormat="1" applyFont="1" applyBorder="1" applyAlignment="1">
      <alignment vertical="center"/>
    </xf>
    <xf numFmtId="177" fontId="6" fillId="0" borderId="1" xfId="0" applyNumberFormat="1"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78" fontId="4" fillId="0" borderId="1" xfId="0" applyNumberFormat="1" applyFont="1" applyBorder="1" applyAlignment="1">
      <alignment vertical="center"/>
    </xf>
    <xf numFmtId="178" fontId="6" fillId="0" borderId="1" xfId="0" applyNumberFormat="1" applyFont="1" applyBorder="1" applyAlignment="1">
      <alignment vertical="center"/>
    </xf>
    <xf numFmtId="178" fontId="6" fillId="0" borderId="1" xfId="0" applyNumberFormat="1" applyFont="1" applyBorder="1" applyAlignment="1">
      <alignment horizontal="right" vertical="center"/>
    </xf>
    <xf numFmtId="0" fontId="11" fillId="0" borderId="2" xfId="0" applyFont="1" applyBorder="1" applyAlignment="1">
      <alignment horizontal="right" vertical="center" wrapText="1"/>
    </xf>
    <xf numFmtId="179" fontId="4" fillId="0" borderId="1" xfId="0" applyNumberFormat="1" applyFont="1" applyBorder="1" applyAlignment="1">
      <alignment horizontal="right" vertical="center"/>
    </xf>
    <xf numFmtId="177" fontId="4" fillId="0" borderId="1" xfId="0" applyNumberFormat="1" applyFont="1" applyBorder="1" applyAlignment="1">
      <alignment horizontal="right" vertical="center"/>
    </xf>
    <xf numFmtId="177" fontId="6" fillId="0" borderId="1" xfId="0" applyNumberFormat="1" applyFont="1" applyBorder="1" applyAlignment="1">
      <alignment horizontal="right" vertical="center"/>
    </xf>
    <xf numFmtId="0" fontId="6" fillId="0" borderId="0" xfId="0" applyFont="1" applyAlignment="1">
      <alignment horizontal="right" vertical="center"/>
    </xf>
    <xf numFmtId="0" fontId="2" fillId="0" borderId="2" xfId="0" applyFont="1" applyBorder="1" applyAlignment="1">
      <alignment horizontal="left" vertical="center"/>
    </xf>
    <xf numFmtId="0" fontId="2" fillId="0" borderId="7" xfId="0" applyFont="1" applyBorder="1" applyAlignment="1">
      <alignment horizontal="center" vertical="center" wrapText="1"/>
    </xf>
    <xf numFmtId="0" fontId="9" fillId="0" borderId="2" xfId="0" applyFont="1" applyBorder="1" applyAlignment="1">
      <alignment vertical="center"/>
    </xf>
    <xf numFmtId="180" fontId="4" fillId="0" borderId="1" xfId="0" applyNumberFormat="1" applyFont="1" applyBorder="1" applyAlignment="1">
      <alignment vertical="center"/>
    </xf>
    <xf numFmtId="181" fontId="6" fillId="0" borderId="1" xfId="0" applyNumberFormat="1" applyFont="1" applyBorder="1" applyAlignment="1">
      <alignment horizontal="right" vertical="center"/>
    </xf>
    <xf numFmtId="177" fontId="4" fillId="0" borderId="1" xfId="0" applyNumberFormat="1" applyFont="1" applyBorder="1" applyAlignment="1">
      <alignment horizontal="center" vertical="center"/>
    </xf>
    <xf numFmtId="0" fontId="11" fillId="0" borderId="4" xfId="0" applyFont="1" applyBorder="1" applyAlignment="1">
      <alignment horizontal="right" vertical="center"/>
    </xf>
    <xf numFmtId="0" fontId="11" fillId="0" borderId="4" xfId="0" applyFont="1" applyBorder="1" applyAlignment="1">
      <alignment horizontal="right" vertical="top"/>
    </xf>
    <xf numFmtId="0" fontId="2" fillId="0" borderId="0" xfId="0" applyFont="1" applyAlignment="1">
      <alignment horizontal="right" vertical="center"/>
    </xf>
    <xf numFmtId="179" fontId="6" fillId="0" borderId="1" xfId="0" applyNumberFormat="1" applyFont="1" applyBorder="1" applyAlignment="1">
      <alignment vertical="center"/>
    </xf>
    <xf numFmtId="182" fontId="6" fillId="0" borderId="1" xfId="0" applyNumberFormat="1" applyFont="1" applyBorder="1" applyAlignment="1">
      <alignment horizontal="right" vertical="center"/>
    </xf>
    <xf numFmtId="0" fontId="6" fillId="0" borderId="0" xfId="0" applyFont="1" applyAlignment="1">
      <alignment vertical="center"/>
    </xf>
    <xf numFmtId="0" fontId="9" fillId="0" borderId="4" xfId="0" applyFont="1" applyBorder="1" applyAlignment="1">
      <alignment vertical="center"/>
    </xf>
    <xf numFmtId="0" fontId="9" fillId="0" borderId="9" xfId="0" applyFont="1" applyBorder="1" applyAlignment="1">
      <alignment vertical="center"/>
    </xf>
    <xf numFmtId="0" fontId="6" fillId="0" borderId="10" xfId="0" applyFont="1" applyBorder="1" applyAlignment="1">
      <alignment horizontal="center" vertical="center"/>
    </xf>
    <xf numFmtId="177" fontId="9" fillId="0" borderId="1" xfId="0" applyNumberFormat="1" applyFont="1" applyBorder="1" applyAlignment="1">
      <alignment horizontal="right" vertical="center"/>
    </xf>
    <xf numFmtId="2" fontId="4"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2" fillId="0" borderId="2" xfId="0" applyFont="1" applyBorder="1" applyAlignment="1">
      <alignment horizontal="right" vertical="center"/>
    </xf>
    <xf numFmtId="2" fontId="4" fillId="0" borderId="11" xfId="0" applyNumberFormat="1" applyFont="1" applyBorder="1" applyAlignment="1">
      <alignment horizontal="center" vertical="center"/>
    </xf>
    <xf numFmtId="2" fontId="6" fillId="0" borderId="11" xfId="0" applyNumberFormat="1" applyFont="1" applyBorder="1" applyAlignment="1">
      <alignment horizontal="center" vertical="center"/>
    </xf>
    <xf numFmtId="0" fontId="4" fillId="0" borderId="11" xfId="0" applyFont="1" applyBorder="1" applyAlignment="1">
      <alignment vertical="center"/>
    </xf>
    <xf numFmtId="0" fontId="6" fillId="0" borderId="11" xfId="0" applyFont="1" applyBorder="1" applyAlignment="1">
      <alignment vertical="center"/>
    </xf>
    <xf numFmtId="0" fontId="9" fillId="0" borderId="5"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lignment horizontal="center" vertical="center"/>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0" xfId="0" applyFont="1" applyBorder="1" applyAlignment="1">
      <alignment vertical="center"/>
    </xf>
    <xf numFmtId="0" fontId="6" fillId="0" borderId="0" xfId="0" applyFont="1" applyBorder="1" applyAlignment="1">
      <alignment vertical="center"/>
    </xf>
    <xf numFmtId="0" fontId="0" fillId="0" borderId="0" xfId="0" applyBorder="1"/>
    <xf numFmtId="0" fontId="5" fillId="0" borderId="0" xfId="0" applyFont="1" applyBorder="1" applyAlignment="1">
      <alignment vertical="center"/>
    </xf>
    <xf numFmtId="2" fontId="6" fillId="0" borderId="1" xfId="0" applyNumberFormat="1" applyFont="1" applyBorder="1" applyAlignment="1">
      <alignment horizontal="right" vertical="center"/>
    </xf>
    <xf numFmtId="176" fontId="4" fillId="0" borderId="1" xfId="0" applyNumberFormat="1" applyFont="1" applyBorder="1" applyAlignment="1">
      <alignment vertical="center"/>
    </xf>
    <xf numFmtId="0" fontId="6" fillId="0" borderId="1" xfId="0" applyFont="1" applyBorder="1" applyAlignment="1">
      <alignment horizontal="righ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04"/>
  <sheetViews>
    <sheetView showGridLines="0" tabSelected="1" workbookViewId="0" topLeftCell="A1">
      <selection activeCell="D8" sqref="D8"/>
    </sheetView>
  </sheetViews>
  <sheetFormatPr defaultColWidth="9.28125" defaultRowHeight="15"/>
  <cols>
    <col min="1" max="1" width="23.00390625" style="0" customWidth="1"/>
    <col min="2" max="2" width="17.00390625" style="0" customWidth="1"/>
    <col min="3" max="3" width="5.00390625" style="0" customWidth="1"/>
    <col min="4" max="4" width="10.00390625" style="0" customWidth="1"/>
    <col min="6" max="6" width="7.00390625" style="0" customWidth="1"/>
    <col min="7" max="7" width="10.00390625" style="0" customWidth="1"/>
    <col min="9" max="9" width="7.00390625" style="0" customWidth="1"/>
    <col min="10" max="10" width="10.00390625" style="0" customWidth="1"/>
    <col min="11" max="11" width="7.00390625" style="0" customWidth="1"/>
    <col min="12" max="12" width="6.00390625" style="0" customWidth="1"/>
    <col min="14" max="15" width="6.00390625" style="0" customWidth="1"/>
    <col min="16" max="16" width="8.00390625" style="0" customWidth="1"/>
  </cols>
  <sheetData>
    <row r="1" spans="1:50" ht="15.4" customHeight="1">
      <c r="A1" s="1" t="s">
        <v>0</v>
      </c>
      <c r="B1" s="13"/>
      <c r="C1" s="21"/>
      <c r="D1" s="11"/>
      <c r="E1" s="11"/>
      <c r="F1" s="11"/>
      <c r="G1" s="11"/>
      <c r="H1" s="11"/>
      <c r="I1" s="11"/>
      <c r="J1" s="11"/>
      <c r="K1" s="11"/>
      <c r="L1" s="11"/>
      <c r="M1" s="11"/>
      <c r="N1" s="11"/>
      <c r="O1" s="53"/>
      <c r="P1" s="66" t="s">
        <v>42</v>
      </c>
      <c r="Q1" s="66"/>
      <c r="R1" s="66" t="s">
        <v>46</v>
      </c>
      <c r="S1" s="66"/>
      <c r="T1" s="66"/>
      <c r="U1" s="63"/>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5.4" customHeight="1">
      <c r="A2" s="1" t="s">
        <v>1</v>
      </c>
      <c r="B2" s="14" t="s">
        <v>21</v>
      </c>
      <c r="C2" s="22"/>
      <c r="D2" s="15"/>
      <c r="E2" s="22"/>
      <c r="F2" s="35"/>
      <c r="G2" s="35"/>
      <c r="H2" s="35"/>
      <c r="I2" s="42"/>
      <c r="J2" s="42"/>
      <c r="K2" s="42"/>
      <c r="L2" s="42"/>
      <c r="M2" s="42"/>
      <c r="N2" s="22"/>
      <c r="O2" s="54"/>
      <c r="P2" s="66" t="s">
        <v>43</v>
      </c>
      <c r="Q2" s="66"/>
      <c r="R2" s="67" t="s">
        <v>47</v>
      </c>
      <c r="S2" s="67"/>
      <c r="T2" s="67"/>
      <c r="U2" s="63"/>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20.85" customHeight="1">
      <c r="A3" s="69" t="s">
        <v>2</v>
      </c>
      <c r="B3" s="69"/>
      <c r="C3" s="69"/>
      <c r="D3" s="69"/>
      <c r="E3" s="69"/>
      <c r="F3" s="69"/>
      <c r="G3" s="69"/>
      <c r="H3" s="69"/>
      <c r="I3" s="69"/>
      <c r="J3" s="69"/>
      <c r="K3" s="69"/>
      <c r="L3" s="69"/>
      <c r="M3" s="69"/>
      <c r="N3" s="69"/>
      <c r="O3" s="69"/>
      <c r="P3" s="69"/>
      <c r="Q3" s="69"/>
      <c r="R3" s="69"/>
      <c r="S3" s="69"/>
      <c r="T3" s="69"/>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6.7" customHeight="1">
      <c r="A4" s="2"/>
      <c r="B4" s="15"/>
      <c r="C4" s="15"/>
      <c r="D4" s="15"/>
      <c r="E4" s="15"/>
      <c r="F4" s="15"/>
      <c r="G4" s="15"/>
      <c r="H4" s="40" t="s">
        <v>37</v>
      </c>
      <c r="I4" s="15"/>
      <c r="J4" s="15"/>
      <c r="K4" s="15"/>
      <c r="L4" s="15"/>
      <c r="M4" s="42"/>
      <c r="N4" s="15"/>
      <c r="O4" s="42"/>
      <c r="P4" s="42"/>
      <c r="Q4" s="42"/>
      <c r="R4" s="42"/>
      <c r="S4" s="42"/>
      <c r="T4" s="58" t="s">
        <v>50</v>
      </c>
      <c r="U4" s="72"/>
      <c r="V4" s="72"/>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ht="16.35" customHeight="1">
      <c r="A5" s="68" t="s">
        <v>3</v>
      </c>
      <c r="B5" s="70" t="s">
        <v>22</v>
      </c>
      <c r="C5" s="70" t="s">
        <v>25</v>
      </c>
      <c r="D5" s="66" t="s">
        <v>27</v>
      </c>
      <c r="E5" s="66" t="s">
        <v>29</v>
      </c>
      <c r="F5" s="66"/>
      <c r="G5" s="66"/>
      <c r="H5" s="66" t="s">
        <v>38</v>
      </c>
      <c r="I5" s="66"/>
      <c r="J5" s="66"/>
      <c r="K5" s="66" t="s">
        <v>40</v>
      </c>
      <c r="L5" s="66"/>
      <c r="M5" s="66"/>
      <c r="N5" s="66" t="s">
        <v>41</v>
      </c>
      <c r="O5" s="66"/>
      <c r="P5" s="66"/>
      <c r="Q5" s="70" t="s">
        <v>44</v>
      </c>
      <c r="R5" s="70"/>
      <c r="S5" s="70"/>
      <c r="T5" s="71"/>
      <c r="U5" s="73"/>
      <c r="V5" s="72"/>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11.65" customHeight="1">
      <c r="A6" s="68"/>
      <c r="B6" s="70"/>
      <c r="C6" s="70"/>
      <c r="D6" s="66"/>
      <c r="E6" s="30" t="s">
        <v>30</v>
      </c>
      <c r="F6" s="30" t="s">
        <v>34</v>
      </c>
      <c r="G6" s="30" t="s">
        <v>35</v>
      </c>
      <c r="H6" s="41" t="s">
        <v>30</v>
      </c>
      <c r="I6" s="30" t="s">
        <v>34</v>
      </c>
      <c r="J6" s="30" t="s">
        <v>35</v>
      </c>
      <c r="K6" s="41" t="s">
        <v>30</v>
      </c>
      <c r="L6" s="30" t="s">
        <v>34</v>
      </c>
      <c r="M6" s="30" t="s">
        <v>35</v>
      </c>
      <c r="N6" s="41" t="s">
        <v>30</v>
      </c>
      <c r="O6" s="30" t="s">
        <v>34</v>
      </c>
      <c r="P6" s="30" t="s">
        <v>35</v>
      </c>
      <c r="Q6" s="70" t="s">
        <v>45</v>
      </c>
      <c r="R6" s="70" t="s">
        <v>48</v>
      </c>
      <c r="S6" s="70" t="s">
        <v>49</v>
      </c>
      <c r="T6" s="71" t="s">
        <v>51</v>
      </c>
      <c r="U6" s="73"/>
      <c r="V6" s="72"/>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1:50" ht="18.6" customHeight="1">
      <c r="A7" s="68"/>
      <c r="B7" s="70"/>
      <c r="C7" s="70"/>
      <c r="D7" s="1" t="s">
        <v>28</v>
      </c>
      <c r="E7" s="31" t="s">
        <v>31</v>
      </c>
      <c r="F7" s="31" t="s">
        <v>31</v>
      </c>
      <c r="G7" s="31" t="s">
        <v>36</v>
      </c>
      <c r="H7" s="31" t="s">
        <v>31</v>
      </c>
      <c r="I7" s="31" t="s">
        <v>31</v>
      </c>
      <c r="J7" s="31" t="s">
        <v>36</v>
      </c>
      <c r="K7" s="31" t="s">
        <v>31</v>
      </c>
      <c r="L7" s="31" t="s">
        <v>31</v>
      </c>
      <c r="M7" s="31" t="s">
        <v>36</v>
      </c>
      <c r="N7" s="31" t="s">
        <v>31</v>
      </c>
      <c r="O7" s="31" t="s">
        <v>31</v>
      </c>
      <c r="P7" s="31" t="s">
        <v>36</v>
      </c>
      <c r="Q7" s="70"/>
      <c r="R7" s="70"/>
      <c r="S7" s="70"/>
      <c r="T7" s="71"/>
      <c r="U7" s="73"/>
      <c r="V7" s="72"/>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22" ht="22.7" customHeight="1">
      <c r="A8" s="3" t="s">
        <v>4</v>
      </c>
      <c r="B8" s="16"/>
      <c r="C8" s="16"/>
      <c r="D8" s="77">
        <f>SUM(D9:D21)</f>
        <v>225184</v>
      </c>
      <c r="E8" s="32">
        <f>SUM(E9:E21)</f>
        <v>3485.72</v>
      </c>
      <c r="F8" s="36"/>
      <c r="G8" s="32">
        <f>SUM(G9:G21)</f>
        <v>49105.36</v>
      </c>
      <c r="H8" s="32">
        <f>SUM(H9:H21)</f>
        <v>3444.0500000000006</v>
      </c>
      <c r="I8" s="43"/>
      <c r="J8" s="32">
        <f>SUM(J9:J21)</f>
        <v>48416.71</v>
      </c>
      <c r="K8" s="32">
        <f>SUM(K9:K21)</f>
        <v>886.59</v>
      </c>
      <c r="L8" s="43"/>
      <c r="M8" s="32">
        <f>SUM(M9:M21)</f>
        <v>4282.95</v>
      </c>
      <c r="N8" s="28">
        <f aca="true" t="shared" si="0" ref="N8:P9">SUM(N10:N21)</f>
        <v>0</v>
      </c>
      <c r="O8" s="28">
        <f t="shared" si="0"/>
        <v>0</v>
      </c>
      <c r="P8" s="28">
        <f t="shared" si="0"/>
        <v>0</v>
      </c>
      <c r="Q8" s="56"/>
      <c r="R8" s="56"/>
      <c r="S8" s="56"/>
      <c r="T8" s="59"/>
      <c r="U8" s="74"/>
      <c r="V8" s="74"/>
    </row>
    <row r="9" spans="1:22" ht="35.1" customHeight="1">
      <c r="A9" s="4" t="s">
        <v>5</v>
      </c>
      <c r="B9" s="17" t="s">
        <v>23</v>
      </c>
      <c r="C9" s="23">
        <v>110</v>
      </c>
      <c r="D9" s="26">
        <v>90497</v>
      </c>
      <c r="E9" s="33">
        <v>859</v>
      </c>
      <c r="F9" s="76">
        <v>24</v>
      </c>
      <c r="G9" s="33">
        <v>20616</v>
      </c>
      <c r="H9" s="33">
        <v>836.59</v>
      </c>
      <c r="I9" s="76">
        <v>24</v>
      </c>
      <c r="J9" s="33">
        <v>20078.16</v>
      </c>
      <c r="K9" s="33">
        <v>836.59</v>
      </c>
      <c r="L9" s="76">
        <v>5</v>
      </c>
      <c r="M9" s="33">
        <v>4182.95</v>
      </c>
      <c r="N9" s="28">
        <f t="shared" si="0"/>
        <v>0</v>
      </c>
      <c r="O9" s="37">
        <f t="shared" si="0"/>
        <v>0</v>
      </c>
      <c r="P9" s="28">
        <f t="shared" si="0"/>
        <v>0</v>
      </c>
      <c r="Q9" s="57">
        <v>110.09</v>
      </c>
      <c r="R9" s="57">
        <v>111.08</v>
      </c>
      <c r="S9" s="57">
        <v>111.08</v>
      </c>
      <c r="T9" s="60">
        <v>111.12</v>
      </c>
      <c r="U9" s="74"/>
      <c r="V9" s="74"/>
    </row>
    <row r="10" spans="1:22" ht="38.1" customHeight="1">
      <c r="A10" s="5" t="s">
        <v>6</v>
      </c>
      <c r="B10" s="17" t="s">
        <v>23</v>
      </c>
      <c r="C10" s="23">
        <v>110</v>
      </c>
      <c r="D10" s="26">
        <f>13929</f>
        <v>13929</v>
      </c>
      <c r="E10" s="33">
        <v>278</v>
      </c>
      <c r="F10" s="76">
        <v>15</v>
      </c>
      <c r="G10" s="33">
        <v>4170</v>
      </c>
      <c r="H10" s="33">
        <v>277.92</v>
      </c>
      <c r="I10" s="76">
        <v>15</v>
      </c>
      <c r="J10" s="33">
        <f>4168.8</f>
        <v>4168.8</v>
      </c>
      <c r="K10" s="49">
        <v>0</v>
      </c>
      <c r="L10" s="49">
        <v>0</v>
      </c>
      <c r="M10" s="49">
        <v>0</v>
      </c>
      <c r="N10" s="49">
        <v>0</v>
      </c>
      <c r="O10" s="38">
        <v>0</v>
      </c>
      <c r="P10" s="49">
        <v>0</v>
      </c>
      <c r="Q10" s="57">
        <v>110.1</v>
      </c>
      <c r="R10" s="57">
        <v>111.09</v>
      </c>
      <c r="S10" s="57">
        <v>111.09</v>
      </c>
      <c r="T10" s="60">
        <v>111.11</v>
      </c>
      <c r="U10" s="75"/>
      <c r="V10" s="74"/>
    </row>
    <row r="11" spans="1:22" ht="34.15" customHeight="1">
      <c r="A11" s="5" t="s">
        <v>7</v>
      </c>
      <c r="B11" s="17" t="s">
        <v>23</v>
      </c>
      <c r="C11" s="24">
        <v>110</v>
      </c>
      <c r="D11" s="26">
        <f>11209</f>
        <v>11209</v>
      </c>
      <c r="E11" s="34">
        <v>290</v>
      </c>
      <c r="F11" s="76">
        <v>10</v>
      </c>
      <c r="G11" s="33">
        <v>2900</v>
      </c>
      <c r="H11" s="33">
        <v>314.83</v>
      </c>
      <c r="I11" s="76">
        <v>10</v>
      </c>
      <c r="J11" s="33">
        <f>3148.3</f>
        <v>3148.3</v>
      </c>
      <c r="K11" s="49">
        <v>0</v>
      </c>
      <c r="L11" s="49">
        <v>0</v>
      </c>
      <c r="M11" s="49">
        <v>0</v>
      </c>
      <c r="N11" s="49">
        <v>0</v>
      </c>
      <c r="O11" s="38">
        <v>0</v>
      </c>
      <c r="P11" s="49">
        <v>0</v>
      </c>
      <c r="Q11" s="57">
        <v>111.04</v>
      </c>
      <c r="R11" s="57">
        <v>111.11</v>
      </c>
      <c r="S11" s="57">
        <v>111.11</v>
      </c>
      <c r="T11" s="60">
        <v>111.12</v>
      </c>
      <c r="U11" s="75"/>
      <c r="V11" s="74"/>
    </row>
    <row r="12" spans="1:22" ht="39.75" customHeight="1">
      <c r="A12" s="5" t="s">
        <v>8</v>
      </c>
      <c r="B12" s="17" t="s">
        <v>23</v>
      </c>
      <c r="C12" s="24">
        <v>110</v>
      </c>
      <c r="D12" s="26">
        <f>2766</f>
        <v>2766</v>
      </c>
      <c r="E12" s="34">
        <v>75</v>
      </c>
      <c r="F12" s="76">
        <v>12</v>
      </c>
      <c r="G12" s="33">
        <f>E12*F12</f>
        <v>900</v>
      </c>
      <c r="H12" s="33">
        <v>82.62</v>
      </c>
      <c r="I12" s="76">
        <v>12</v>
      </c>
      <c r="J12" s="33">
        <v>991.44</v>
      </c>
      <c r="K12" s="49">
        <v>0</v>
      </c>
      <c r="L12" s="49">
        <v>0</v>
      </c>
      <c r="M12" s="49">
        <v>0</v>
      </c>
      <c r="N12" s="49">
        <v>0</v>
      </c>
      <c r="O12" s="38">
        <v>0</v>
      </c>
      <c r="P12" s="49">
        <v>0</v>
      </c>
      <c r="Q12" s="57">
        <v>110.11</v>
      </c>
      <c r="R12" s="57">
        <v>111.07</v>
      </c>
      <c r="S12" s="57">
        <v>111.07</v>
      </c>
      <c r="T12" s="60">
        <v>111.07</v>
      </c>
      <c r="U12" s="75"/>
      <c r="V12" s="74"/>
    </row>
    <row r="13" spans="1:22" ht="54.2" customHeight="1">
      <c r="A13" s="4" t="s">
        <v>9</v>
      </c>
      <c r="B13" s="17" t="s">
        <v>23</v>
      </c>
      <c r="C13" s="24">
        <v>110</v>
      </c>
      <c r="D13" s="27">
        <f>1719</f>
        <v>1719</v>
      </c>
      <c r="E13" s="33">
        <v>60.53</v>
      </c>
      <c r="F13" s="76">
        <v>12</v>
      </c>
      <c r="G13" s="33">
        <v>726.36</v>
      </c>
      <c r="H13" s="34">
        <v>60.53</v>
      </c>
      <c r="I13" s="76">
        <v>12</v>
      </c>
      <c r="J13" s="33">
        <f>726.36</f>
        <v>726.36</v>
      </c>
      <c r="K13" s="33">
        <v>50</v>
      </c>
      <c r="L13" s="76">
        <v>2</v>
      </c>
      <c r="M13" s="33">
        <f>K13*L13</f>
        <v>100</v>
      </c>
      <c r="N13" s="49">
        <v>0</v>
      </c>
      <c r="O13" s="38">
        <v>0</v>
      </c>
      <c r="P13" s="49">
        <v>0</v>
      </c>
      <c r="Q13" s="57">
        <v>111.02</v>
      </c>
      <c r="R13" s="57">
        <v>111.07</v>
      </c>
      <c r="S13" s="57">
        <v>111.07</v>
      </c>
      <c r="T13" s="60">
        <v>111.08</v>
      </c>
      <c r="U13" s="75"/>
      <c r="V13" s="74"/>
    </row>
    <row r="14" spans="1:22" ht="48" customHeight="1">
      <c r="A14" s="4" t="s">
        <v>10</v>
      </c>
      <c r="B14" s="17" t="s">
        <v>23</v>
      </c>
      <c r="C14" s="24">
        <v>109</v>
      </c>
      <c r="D14" s="27">
        <f>16577</f>
        <v>16577</v>
      </c>
      <c r="E14" s="33">
        <v>180</v>
      </c>
      <c r="F14" s="78" t="s">
        <v>53</v>
      </c>
      <c r="G14" s="33">
        <v>2160</v>
      </c>
      <c r="H14" s="33">
        <v>180.15</v>
      </c>
      <c r="I14" s="78" t="s">
        <v>54</v>
      </c>
      <c r="J14" s="33">
        <f>2174.41</f>
        <v>2174.41</v>
      </c>
      <c r="K14" s="49">
        <v>0</v>
      </c>
      <c r="L14" s="50">
        <v>0</v>
      </c>
      <c r="M14" s="49">
        <v>0</v>
      </c>
      <c r="N14" s="49">
        <v>0</v>
      </c>
      <c r="O14" s="55">
        <v>0</v>
      </c>
      <c r="P14" s="49">
        <v>0</v>
      </c>
      <c r="Q14" s="57">
        <v>110.06</v>
      </c>
      <c r="R14" s="57">
        <v>111.08</v>
      </c>
      <c r="S14" s="57">
        <v>111.08</v>
      </c>
      <c r="T14" s="60">
        <v>111.1</v>
      </c>
      <c r="U14" s="75"/>
      <c r="V14" s="74"/>
    </row>
    <row r="15" spans="1:22" ht="34.35" customHeight="1">
      <c r="A15" s="4" t="s">
        <v>11</v>
      </c>
      <c r="B15" s="17" t="s">
        <v>23</v>
      </c>
      <c r="C15" s="23">
        <v>110</v>
      </c>
      <c r="D15" s="27">
        <f>9881</f>
        <v>9881</v>
      </c>
      <c r="E15" s="33">
        <v>163</v>
      </c>
      <c r="F15" s="76">
        <v>8</v>
      </c>
      <c r="G15" s="33">
        <v>1304</v>
      </c>
      <c r="H15" s="33">
        <v>163.16</v>
      </c>
      <c r="I15" s="76">
        <v>8</v>
      </c>
      <c r="J15" s="33">
        <f>1305.28</f>
        <v>1305.28</v>
      </c>
      <c r="K15" s="49">
        <v>0</v>
      </c>
      <c r="L15" s="50">
        <v>0</v>
      </c>
      <c r="M15" s="49">
        <v>0</v>
      </c>
      <c r="N15" s="49">
        <v>0</v>
      </c>
      <c r="O15" s="38">
        <v>0</v>
      </c>
      <c r="P15" s="49">
        <v>0</v>
      </c>
      <c r="Q15" s="57">
        <v>111.04</v>
      </c>
      <c r="R15" s="57">
        <v>111.11</v>
      </c>
      <c r="S15" s="57">
        <v>111.08</v>
      </c>
      <c r="T15" s="60">
        <v>111.09</v>
      </c>
      <c r="U15" s="75"/>
      <c r="V15" s="74"/>
    </row>
    <row r="16" spans="1:22" ht="49.7" customHeight="1">
      <c r="A16" s="4" t="s">
        <v>12</v>
      </c>
      <c r="B16" s="17" t="s">
        <v>23</v>
      </c>
      <c r="C16" s="23">
        <v>110</v>
      </c>
      <c r="D16" s="27">
        <f>13213</f>
        <v>13213</v>
      </c>
      <c r="E16" s="33">
        <v>280</v>
      </c>
      <c r="F16" s="76">
        <v>8</v>
      </c>
      <c r="G16" s="33">
        <v>2240</v>
      </c>
      <c r="H16" s="33">
        <v>258.61</v>
      </c>
      <c r="I16" s="76">
        <v>8</v>
      </c>
      <c r="J16" s="33">
        <f>2068.88</f>
        <v>2068.88</v>
      </c>
      <c r="K16" s="49">
        <v>0</v>
      </c>
      <c r="L16" s="50">
        <v>0</v>
      </c>
      <c r="M16" s="49">
        <v>0</v>
      </c>
      <c r="N16" s="49">
        <v>0</v>
      </c>
      <c r="O16" s="38">
        <v>0</v>
      </c>
      <c r="P16" s="49">
        <v>0</v>
      </c>
      <c r="Q16" s="57">
        <v>111.02</v>
      </c>
      <c r="R16" s="57">
        <v>111.08</v>
      </c>
      <c r="S16" s="57">
        <v>111.06</v>
      </c>
      <c r="T16" s="60">
        <v>111.08</v>
      </c>
      <c r="U16" s="75"/>
      <c r="V16" s="74"/>
    </row>
    <row r="17" spans="1:21" ht="37.7" customHeight="1">
      <c r="A17" s="4" t="s">
        <v>13</v>
      </c>
      <c r="B17" s="17" t="s">
        <v>23</v>
      </c>
      <c r="C17" s="24" t="s">
        <v>26</v>
      </c>
      <c r="D17" s="27">
        <f>23794</f>
        <v>23794</v>
      </c>
      <c r="E17" s="33">
        <v>511.27</v>
      </c>
      <c r="F17" s="76">
        <v>10</v>
      </c>
      <c r="G17" s="33">
        <v>5112.7</v>
      </c>
      <c r="H17" s="33">
        <v>507.32</v>
      </c>
      <c r="I17" s="76">
        <v>10</v>
      </c>
      <c r="J17" s="33">
        <f>5073.2</f>
        <v>5073.2</v>
      </c>
      <c r="K17" s="49">
        <v>0</v>
      </c>
      <c r="L17" s="50">
        <v>0</v>
      </c>
      <c r="M17" s="49">
        <v>0</v>
      </c>
      <c r="N17" s="49">
        <v>0</v>
      </c>
      <c r="O17" s="38">
        <v>0</v>
      </c>
      <c r="P17" s="49">
        <v>0</v>
      </c>
      <c r="Q17" s="57">
        <v>110.03</v>
      </c>
      <c r="R17" s="57">
        <v>111.07</v>
      </c>
      <c r="S17" s="57">
        <v>111.07</v>
      </c>
      <c r="T17" s="60">
        <v>111.08</v>
      </c>
      <c r="U17" s="64"/>
    </row>
    <row r="18" spans="1:21" ht="32.85" customHeight="1">
      <c r="A18" s="4" t="s">
        <v>14</v>
      </c>
      <c r="B18" s="17" t="s">
        <v>23</v>
      </c>
      <c r="C18" s="24">
        <v>110</v>
      </c>
      <c r="D18" s="27">
        <f>14847</f>
        <v>14847</v>
      </c>
      <c r="E18" s="33">
        <v>261.42</v>
      </c>
      <c r="F18" s="76">
        <v>15</v>
      </c>
      <c r="G18" s="33">
        <v>3921.3</v>
      </c>
      <c r="H18" s="33">
        <v>261.42</v>
      </c>
      <c r="I18" s="76">
        <v>15</v>
      </c>
      <c r="J18" s="33">
        <f>3921.3</f>
        <v>3921.3</v>
      </c>
      <c r="K18" s="49">
        <v>0</v>
      </c>
      <c r="L18" s="50">
        <v>0</v>
      </c>
      <c r="M18" s="49">
        <v>0</v>
      </c>
      <c r="N18" s="49">
        <v>0</v>
      </c>
      <c r="O18" s="38">
        <v>0</v>
      </c>
      <c r="P18" s="49">
        <v>0</v>
      </c>
      <c r="Q18" s="57">
        <v>110.08</v>
      </c>
      <c r="R18" s="57">
        <v>111.06</v>
      </c>
      <c r="S18" s="57">
        <v>111.06</v>
      </c>
      <c r="T18" s="60">
        <v>111.08</v>
      </c>
      <c r="U18" s="64"/>
    </row>
    <row r="19" spans="1:21" ht="34.5" customHeight="1">
      <c r="A19" s="5" t="s">
        <v>15</v>
      </c>
      <c r="B19" s="17" t="s">
        <v>23</v>
      </c>
      <c r="C19" s="25" t="s">
        <v>26</v>
      </c>
      <c r="D19" s="27">
        <f>13384</f>
        <v>13384</v>
      </c>
      <c r="E19" s="33">
        <v>187.5</v>
      </c>
      <c r="F19" s="76">
        <v>10</v>
      </c>
      <c r="G19" s="33">
        <v>1875</v>
      </c>
      <c r="H19" s="33">
        <v>183.03</v>
      </c>
      <c r="I19" s="76">
        <v>10</v>
      </c>
      <c r="J19" s="33">
        <f>1830.3</f>
        <v>1830.3</v>
      </c>
      <c r="K19" s="49">
        <v>0</v>
      </c>
      <c r="L19" s="49">
        <v>0</v>
      </c>
      <c r="M19" s="49">
        <v>0</v>
      </c>
      <c r="N19" s="49">
        <v>0</v>
      </c>
      <c r="O19" s="49">
        <v>0</v>
      </c>
      <c r="P19" s="49">
        <v>0</v>
      </c>
      <c r="Q19" s="57">
        <v>110.12</v>
      </c>
      <c r="R19" s="57">
        <v>111.09</v>
      </c>
      <c r="S19" s="57">
        <v>111.07</v>
      </c>
      <c r="T19" s="60">
        <v>111.08</v>
      </c>
      <c r="U19" s="64"/>
    </row>
    <row r="20" spans="1:21" ht="33.95" customHeight="1">
      <c r="A20" s="5" t="s">
        <v>16</v>
      </c>
      <c r="B20" s="17" t="s">
        <v>23</v>
      </c>
      <c r="C20" s="25">
        <v>107</v>
      </c>
      <c r="D20" s="27">
        <f>10132</f>
        <v>10132</v>
      </c>
      <c r="E20" s="33">
        <v>230</v>
      </c>
      <c r="F20" s="76">
        <v>10</v>
      </c>
      <c r="G20" s="33">
        <v>2300</v>
      </c>
      <c r="H20" s="33">
        <v>193.66</v>
      </c>
      <c r="I20" s="44">
        <v>10</v>
      </c>
      <c r="J20" s="33">
        <f>1936.6</f>
        <v>1936.6</v>
      </c>
      <c r="K20" s="49">
        <v>0</v>
      </c>
      <c r="L20" s="49">
        <v>0</v>
      </c>
      <c r="M20" s="49">
        <v>0</v>
      </c>
      <c r="N20" s="49">
        <v>0</v>
      </c>
      <c r="O20" s="49">
        <v>0</v>
      </c>
      <c r="P20" s="49">
        <v>0</v>
      </c>
      <c r="Q20" s="57">
        <v>111.04</v>
      </c>
      <c r="R20" s="57">
        <v>112.01</v>
      </c>
      <c r="S20" s="57">
        <v>111.12</v>
      </c>
      <c r="T20" s="60">
        <v>111.12</v>
      </c>
      <c r="U20" s="64"/>
    </row>
    <row r="21" spans="1:21" ht="29.85" customHeight="1">
      <c r="A21" s="4" t="s">
        <v>17</v>
      </c>
      <c r="B21" s="17" t="s">
        <v>23</v>
      </c>
      <c r="C21" s="24">
        <v>110</v>
      </c>
      <c r="D21" s="27">
        <f>3236</f>
        <v>3236</v>
      </c>
      <c r="E21" s="33">
        <v>110</v>
      </c>
      <c r="F21" s="76">
        <v>8</v>
      </c>
      <c r="G21" s="33">
        <v>880</v>
      </c>
      <c r="H21" s="33">
        <v>124.21</v>
      </c>
      <c r="I21" s="76">
        <v>8</v>
      </c>
      <c r="J21" s="33">
        <f>993.68</f>
        <v>993.68</v>
      </c>
      <c r="K21" s="49">
        <v>0</v>
      </c>
      <c r="L21" s="38">
        <v>0</v>
      </c>
      <c r="M21" s="49">
        <v>0</v>
      </c>
      <c r="N21" s="49">
        <v>0</v>
      </c>
      <c r="O21" s="38">
        <v>0</v>
      </c>
      <c r="P21" s="49">
        <v>0</v>
      </c>
      <c r="Q21" s="57">
        <v>111.03</v>
      </c>
      <c r="R21" s="57">
        <v>111.09</v>
      </c>
      <c r="S21" s="57">
        <v>111.09</v>
      </c>
      <c r="T21" s="60">
        <v>111.1</v>
      </c>
      <c r="U21" s="64"/>
    </row>
    <row r="22" spans="1:50" ht="26.45" customHeight="1">
      <c r="A22" s="6"/>
      <c r="B22" s="16"/>
      <c r="C22" s="16"/>
      <c r="D22" s="28"/>
      <c r="E22" s="28"/>
      <c r="F22" s="37"/>
      <c r="G22" s="28"/>
      <c r="H22" s="28"/>
      <c r="I22" s="45"/>
      <c r="J22" s="28"/>
      <c r="K22" s="28"/>
      <c r="L22" s="28"/>
      <c r="M22" s="28"/>
      <c r="N22" s="28"/>
      <c r="O22" s="28"/>
      <c r="P22" s="28"/>
      <c r="Q22" s="56"/>
      <c r="R22" s="56"/>
      <c r="S22" s="56"/>
      <c r="T22" s="61"/>
      <c r="U22" s="65"/>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26.45" customHeight="1">
      <c r="A23" s="7"/>
      <c r="B23" s="18"/>
      <c r="C23" s="18"/>
      <c r="D23" s="29"/>
      <c r="E23" s="29"/>
      <c r="F23" s="38"/>
      <c r="G23" s="29"/>
      <c r="H23" s="29"/>
      <c r="I23" s="29"/>
      <c r="J23" s="29"/>
      <c r="K23" s="29"/>
      <c r="L23" s="29"/>
      <c r="M23" s="29"/>
      <c r="N23" s="29"/>
      <c r="O23" s="29"/>
      <c r="P23" s="29"/>
      <c r="Q23" s="57"/>
      <c r="R23" s="57"/>
      <c r="S23" s="57"/>
      <c r="T23" s="62"/>
      <c r="U23" s="5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7.1" customHeight="1">
      <c r="A24" s="8"/>
      <c r="B24" s="8"/>
      <c r="C24" s="8"/>
      <c r="D24" s="8"/>
      <c r="E24" s="8"/>
      <c r="F24" s="8"/>
      <c r="G24" s="8"/>
      <c r="H24" s="8"/>
      <c r="I24" s="46"/>
      <c r="J24" s="47"/>
      <c r="K24" s="47"/>
      <c r="L24" s="47"/>
      <c r="M24" s="52"/>
      <c r="N24" s="47"/>
      <c r="O24" s="52"/>
      <c r="P24" s="52"/>
      <c r="Q24" s="52"/>
      <c r="R24" s="52"/>
      <c r="S24" s="52"/>
      <c r="T24" s="47" t="s">
        <v>52</v>
      </c>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20.25" customHeight="1">
      <c r="A25" s="9" t="s">
        <v>18</v>
      </c>
      <c r="B25" s="19" t="s">
        <v>24</v>
      </c>
      <c r="C25" s="20"/>
      <c r="D25" s="11"/>
      <c r="E25" s="10" t="s">
        <v>32</v>
      </c>
      <c r="F25" s="10"/>
      <c r="G25" s="11"/>
      <c r="H25" s="11"/>
      <c r="I25" s="11"/>
      <c r="J25" s="48" t="s">
        <v>39</v>
      </c>
      <c r="K25" s="9"/>
      <c r="L25" s="51"/>
      <c r="M25" s="11"/>
      <c r="N25" s="11"/>
      <c r="O25" s="39"/>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20.25" customHeight="1">
      <c r="A26" s="10"/>
      <c r="B26" s="11"/>
      <c r="C26" s="11"/>
      <c r="D26" s="11"/>
      <c r="E26" s="10" t="s">
        <v>33</v>
      </c>
      <c r="F26" s="10"/>
      <c r="G26" s="11"/>
      <c r="H26" s="11"/>
      <c r="I26" s="11"/>
      <c r="J26" s="11"/>
      <c r="K26" s="11"/>
      <c r="L26" s="11"/>
      <c r="M26" s="11"/>
      <c r="N26" s="11"/>
      <c r="O26" s="39"/>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20.25" customHeight="1">
      <c r="A27" s="11"/>
      <c r="B27" s="11"/>
      <c r="C27" s="11"/>
      <c r="D27" s="11"/>
      <c r="E27" s="11"/>
      <c r="F27" s="39"/>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20.25" customHeight="1">
      <c r="A28" s="9" t="s">
        <v>19</v>
      </c>
      <c r="B28" s="20"/>
      <c r="C28" s="20"/>
      <c r="D28" s="11"/>
      <c r="E28" s="11"/>
      <c r="F28" s="39"/>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21.2" customHeight="1">
      <c r="A29" s="9" t="s">
        <v>20</v>
      </c>
      <c r="B29" s="20"/>
      <c r="C29" s="20"/>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21.2" customHeight="1">
      <c r="A30" s="12"/>
      <c r="B30" s="20"/>
      <c r="C30" s="20"/>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21.2" customHeight="1">
      <c r="A31" s="9"/>
      <c r="B31" s="11"/>
      <c r="C31" s="11"/>
      <c r="D31" s="11"/>
      <c r="E31" s="11"/>
      <c r="F31" s="11"/>
      <c r="G31" s="9"/>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5.7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5.7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5.7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5.7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5.7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5.7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5.7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5.7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5.7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5.7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5.7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5.7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5.7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5.7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5.7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5.7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5.7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5.7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5.7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5.7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5.7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5.7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5.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5.7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5.7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5.7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5.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5.7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5.7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5.7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5.7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5.7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5.7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5.7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5.7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5.7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5.7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5.7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5.7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5.7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5.7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5.7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5.7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5.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5.7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5.7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5.7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5.7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5.7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5.7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5.7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5.7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5.7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5.7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5.7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5.7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5.7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5.7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5.7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5.7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5.7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5.7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5.7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5.7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5.7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5.7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5.7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5.7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5.7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5.7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5.7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5.7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5.7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5.7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5.7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5.7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5.7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5.7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5.7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5.7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5.7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5.7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5.7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5.7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5.7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5.7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5.7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5.7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5.7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5.7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5.7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5.7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5.7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5.7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5.7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5.7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5.7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5.7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5.7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5.7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5.7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5.7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5.7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5.7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5.7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5.7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5.7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5.7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5.7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15.7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15.7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15.7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15.7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15.7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15.7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ht="15.7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15.7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15.7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15.7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15.7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15.7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15.7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15.7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15.7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15.7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5.7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5.7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15.7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50" ht="15.7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50" ht="15.7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50" ht="15.7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15.7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15.7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15.7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15.7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50" ht="15.7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50" ht="15.7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50" ht="15.7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50" ht="15.7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15.7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15.7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15.7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15.7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15.7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50" ht="15.7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50" ht="15.7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50" ht="15.7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50" ht="15.7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50" ht="15.7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15.7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ht="15.7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15.7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ht="15.7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15.7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ht="15.7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15.7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ht="15.7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15.7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ht="15.7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15.7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50" ht="15.7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50" ht="15.7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50" ht="15.7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50" ht="15.7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50" ht="15.7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50" ht="15.7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50" ht="15.7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50" ht="15.7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50" ht="15.7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row r="201" spans="1:50" ht="15.7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row>
    <row r="202" spans="1:50" ht="15.7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row>
    <row r="203" spans="1:50" ht="15.7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row>
    <row r="204" spans="1:50" ht="15.7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row>
  </sheetData>
  <mergeCells count="18">
    <mergeCell ref="T6:T7"/>
    <mergeCell ref="Q5:T5"/>
    <mergeCell ref="R1:T1"/>
    <mergeCell ref="R2:T2"/>
    <mergeCell ref="P1:Q1"/>
    <mergeCell ref="P2:Q2"/>
    <mergeCell ref="A5:A7"/>
    <mergeCell ref="D5:D6"/>
    <mergeCell ref="E5:G5"/>
    <mergeCell ref="H5:J5"/>
    <mergeCell ref="A3:T3"/>
    <mergeCell ref="Q6:Q7"/>
    <mergeCell ref="R6:R7"/>
    <mergeCell ref="S6:S7"/>
    <mergeCell ref="C5:C7"/>
    <mergeCell ref="B5:B7"/>
    <mergeCell ref="K5:M5"/>
    <mergeCell ref="N5:P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tatung</cp:lastModifiedBy>
  <dcterms:created xsi:type="dcterms:W3CDTF">2023-03-03T03:18:22Z</dcterms:created>
  <dcterms:modified xsi:type="dcterms:W3CDTF">2023-03-03T03:24:54Z</dcterms:modified>
  <cp:category/>
  <cp:version/>
  <cp:contentType/>
  <cp:contentStatus/>
</cp:coreProperties>
</file>