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140-01-01-2" state="visible" r:id="rId4"/>
  </sheets>
</workbook>
</file>

<file path=xl/sharedStrings.xml><?xml version="1.0" encoding="utf-8"?>
<sst xmlns="http://schemas.openxmlformats.org/spreadsheetml/2006/main" count="86">
  <si>
    <t>年報</t>
  </si>
  <si>
    <t>中華民國111年</t>
  </si>
  <si>
    <t>行政區</t>
  </si>
  <si>
    <t>總計</t>
  </si>
  <si>
    <t>新庄社區發展協會</t>
  </si>
  <si>
    <t>圳堵社區發展協會</t>
  </si>
  <si>
    <t>圳前社區發展協會</t>
  </si>
  <si>
    <t>北庄社區發展協會</t>
  </si>
  <si>
    <t>社口社區發展協會</t>
  </si>
  <si>
    <t>大社社區發展協會</t>
  </si>
  <si>
    <t>豐洲社區發展協會</t>
  </si>
  <si>
    <t>溪洲社區發展協會</t>
  </si>
  <si>
    <t>神洲社區發展協會</t>
  </si>
  <si>
    <t>神岡社區發展協會</t>
  </si>
  <si>
    <t>庄後社區發展協會</t>
  </si>
  <si>
    <t>山皮社區發展協會</t>
  </si>
  <si>
    <t>三角社區發展協會</t>
  </si>
  <si>
    <t>庄前社區發展協會</t>
  </si>
  <si>
    <t>社南社區發展協會</t>
  </si>
  <si>
    <t>岸裡社區發展協會</t>
  </si>
  <si>
    <t>備註</t>
  </si>
  <si>
    <t>每年終了後2個月內編送</t>
  </si>
  <si>
    <t>社區發展協會數</t>
  </si>
  <si>
    <t>(個)</t>
  </si>
  <si>
    <t>本市已劃定社區數有 處。</t>
  </si>
  <si>
    <t>社區
戶數</t>
  </si>
  <si>
    <t>(戶)</t>
  </si>
  <si>
    <t>社區
人口數</t>
  </si>
  <si>
    <t>(人)</t>
  </si>
  <si>
    <t>理監事人數</t>
  </si>
  <si>
    <t>合計</t>
  </si>
  <si>
    <t>男</t>
  </si>
  <si>
    <t xml:space="preserve"> 臺中市推行社區發展工作概況</t>
  </si>
  <si>
    <t>女</t>
  </si>
  <si>
    <t>理事長</t>
  </si>
  <si>
    <t>理事(不含理事長)</t>
  </si>
  <si>
    <t>監事</t>
  </si>
  <si>
    <t>社區發展協會會員數</t>
  </si>
  <si>
    <t>編製機關</t>
  </si>
  <si>
    <t>表　　號</t>
  </si>
  <si>
    <t>臺中市政府社會局</t>
  </si>
  <si>
    <t>11140-01-01-2</t>
  </si>
  <si>
    <t>設置社區生產建設基金</t>
  </si>
  <si>
    <t>實際使用經費(元)</t>
  </si>
  <si>
    <t>合  計</t>
  </si>
  <si>
    <t>政府
補助款</t>
  </si>
  <si>
    <t>社區
自籌款</t>
  </si>
  <si>
    <t>公開類</t>
  </si>
  <si>
    <t>填表</t>
  </si>
  <si>
    <t>資料來源：本局人民團體科依據各區公所轄內已成立社區發展協會所報工作概況資料審核彙編。</t>
  </si>
  <si>
    <t>填表說明：1.本表編製1份，並依統計法規定永久保存，資料透過網際網路上傳至「臺中市公務統計行政管理系統」與衛生福利部統計處資料庫。</t>
  </si>
  <si>
    <t xml:space="preserve">　　　　　2.本表所填資料以已成立社區發展協會為準，不包含未成立社區發展協會資料。</t>
  </si>
  <si>
    <t>社區活動中心(幢)</t>
  </si>
  <si>
    <t>原建
(未作修擴建)</t>
  </si>
  <si>
    <t>新建</t>
  </si>
  <si>
    <t>修擴建</t>
  </si>
  <si>
    <t>臺中市推行社區發展工作概況（續）</t>
  </si>
  <si>
    <t>社區發展工作項目</t>
  </si>
  <si>
    <t>教育訓練</t>
  </si>
  <si>
    <t>辦理社區幹部訓練</t>
  </si>
  <si>
    <t>(人次)</t>
  </si>
  <si>
    <t>辦理社區觀摩</t>
  </si>
  <si>
    <t>審核</t>
  </si>
  <si>
    <t>社區內部組織</t>
  </si>
  <si>
    <t>社區長壽俱樂部</t>
  </si>
  <si>
    <t>(處)</t>
  </si>
  <si>
    <t>社區成長教室</t>
  </si>
  <si>
    <t>(班)</t>
  </si>
  <si>
    <t>社區守望相助隊</t>
  </si>
  <si>
    <t>(隊)</t>
  </si>
  <si>
    <t>社區民俗藝文康樂班隊</t>
  </si>
  <si>
    <t>業務主管人員</t>
  </si>
  <si>
    <t>主辦統計人員</t>
  </si>
  <si>
    <t>社區志願服務</t>
  </si>
  <si>
    <t>團隊</t>
  </si>
  <si>
    <t>志工數</t>
  </si>
  <si>
    <t>辦理社區照顧關懷據點</t>
  </si>
  <si>
    <t>機關長官</t>
  </si>
  <si>
    <t>社區
圖書室</t>
  </si>
  <si>
    <t>社區
刊物</t>
  </si>
  <si>
    <t>(期)</t>
  </si>
  <si>
    <t>服務成果</t>
  </si>
  <si>
    <t>福利服務或活動</t>
  </si>
  <si>
    <t>(受益人次)</t>
  </si>
  <si>
    <t>其他
服務</t>
  </si>
  <si>
    <t xml:space="preserve"> 中華民國 112 年1月6 日編製</t>
  </si>
</sst>
</file>

<file path=xl/styles.xml><?xml version="1.0" encoding="utf-8"?>
<styleSheet xmlns="http://schemas.openxmlformats.org/spreadsheetml/2006/main">
  <numFmts count="4">
    <numFmt formatCode="#,##0;-#,##0;-" numFmtId="196"/>
    <numFmt formatCode="#,##0;[RED](#,##0" numFmtId="197"/>
    <numFmt formatCode="#,##0;#,##0;- ;@" numFmtId="198"/>
    <numFmt formatCode="0.00 " numFmtId="199"/>
  </numFmts>
  <fonts count="13">
    <font>
      <b val="false"/>
      <i val="false"/>
      <u val="none"/>
      <sz val="11"/>
      <color theme="1"/>
      <name val="Calibri"/>
      <scheme val="minor"/>
    </font>
    <font>
      <b val="false"/>
      <i val="false"/>
      <u val="none"/>
      <sz val="12"/>
      <color theme="1"/>
      <name val="標楷體"/>
    </font>
    <font>
      <b val="false"/>
      <i val="false"/>
      <u val="none"/>
      <sz val="20"/>
      <color theme="1"/>
      <name val="標楷體"/>
    </font>
    <font>
      <b val="false"/>
      <i val="false"/>
      <u val="none"/>
      <sz val="11"/>
      <color theme="1"/>
      <name val="標楷體"/>
    </font>
    <font>
      <b val="false"/>
      <i val="false"/>
      <u val="none"/>
      <sz val="12"/>
      <color theme="1"/>
      <name val="Times New Roman"/>
    </font>
    <font>
      <b val="false"/>
      <i val="false"/>
      <u val="none"/>
      <sz val="10"/>
      <color theme="1"/>
      <name val="新細明體1"/>
    </font>
    <font>
      <b val="true"/>
      <i val="false"/>
      <u val="none"/>
      <sz val="10"/>
      <color theme="1"/>
      <name val="新細明體1"/>
    </font>
    <font>
      <b val="false"/>
      <i val="false"/>
      <u val="none"/>
      <sz val="12"/>
      <color theme="1"/>
      <name val="新細明體"/>
    </font>
    <font>
      <b val="false"/>
      <i val="false"/>
      <u val="none"/>
      <sz val="8"/>
      <color theme="1"/>
      <name val="標楷體"/>
    </font>
    <font>
      <b val="false"/>
      <i val="false"/>
      <u val="none"/>
      <sz val="11"/>
      <color theme="1"/>
      <name val="Times New Roman"/>
    </font>
    <font>
      <b val="false"/>
      <i val="false"/>
      <u val="none"/>
      <sz val="10"/>
      <color theme="1"/>
      <name val="Times New Roman"/>
    </font>
    <font>
      <b val="false"/>
      <i val="false"/>
      <u val="none"/>
      <sz val="10"/>
      <color theme="1"/>
      <name val="微軟正黑體"/>
    </font>
    <font>
      <b val="false"/>
      <i val="false"/>
      <u val="none"/>
      <sz val="11"/>
      <color theme="1"/>
      <name val="Calibri"/>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5">
    <xf numFmtId="0" fontId="0" borderId="0" xfId="0" applyNumberFormat="true" applyFont="true" applyFill="true" applyBorder="true" applyAlignment="true" applyProtection="true"/>
    <xf numFmtId="0" fontId="1" borderId="1" xfId="0" applyFont="true" applyBorder="true">
      <alignment horizontal="justify"/>
    </xf>
    <xf numFmtId="0" fontId="2" borderId="2" xfId="0" applyFont="true" applyBorder="true">
      <alignment vertical="center"/>
    </xf>
    <xf numFmtId="0" fontId="1" borderId="3" xfId="0" applyFont="true" applyBorder="true">
      <alignment horizontal="center"/>
    </xf>
    <xf numFmtId="0" fontId="1" borderId="4" xfId="0" applyFont="true" applyBorder="true">
      <alignment horizontal="center" wrapText="true"/>
    </xf>
    <xf numFmtId="0" fontId="1" borderId="4" xfId="0" applyFont="true" applyBorder="true">
      <alignment horizontal="justify"/>
    </xf>
    <xf numFmtId="0" fontId="3" borderId="4" xfId="0" applyFont="true" applyBorder="true">
      <alignment horizontal="left" vertical="center" wrapText="true"/>
    </xf>
    <xf numFmtId="0" fontId="1" borderId="4" xfId="0" applyFont="true" applyBorder="true"/>
    <xf numFmtId="0" fontId="1" borderId="2" xfId="0" applyFont="true" applyBorder="true">
      <alignment vertical="center"/>
    </xf>
    <xf numFmtId="0" fontId="1" borderId="0" xfId="0" applyFont="true">
      <alignment vertical="center"/>
    </xf>
    <xf numFmtId="0" fontId="1" borderId="0" xfId="0" applyFont="true"/>
    <xf numFmtId="0" fontId="1" borderId="5" xfId="0" applyFont="true" applyBorder="true"/>
    <xf numFmtId="0" fontId="1" borderId="6" xfId="0" applyFont="true" applyBorder="true"/>
    <xf numFmtId="0" fontId="1" borderId="1" xfId="0" applyFont="true" applyBorder="true">
      <alignment horizontal="center" vertical="center" wrapText="true"/>
    </xf>
    <xf numFmtId="0" fontId="4" borderId="1" xfId="0" applyFont="true" applyBorder="true">
      <alignment horizontal="center" vertical="top"/>
    </xf>
    <xf numFmtId="196" fontId="5" borderId="1" xfId="0" applyNumberFormat="true" applyFont="true" applyBorder="true">
      <alignment horizontal="right" vertical="center" wrapText="true"/>
    </xf>
    <xf numFmtId="3" fontId="5" borderId="1" xfId="0" applyNumberFormat="true" applyFont="true" applyBorder="true">
      <alignment horizontal="right" vertical="center" wrapText="true"/>
    </xf>
    <xf numFmtId="197" fontId="5" borderId="1" xfId="0" applyNumberFormat="true" applyFont="true" applyBorder="true">
      <alignment horizontal="right" vertical="center" wrapText="true"/>
    </xf>
    <xf numFmtId="0" fontId="1" borderId="1" xfId="0" applyFont="true" applyBorder="true"/>
    <xf numFmtId="0" fontId="1" borderId="7" xfId="0" applyFont="true" applyBorder="true"/>
    <xf numFmtId="0" fontId="1" borderId="2" xfId="0" applyFont="true" applyBorder="true"/>
    <xf numFmtId="0" fontId="1" borderId="3" xfId="0" applyFont="true" applyBorder="true"/>
    <xf numFmtId="196" fontId="6" borderId="1" xfId="0" applyNumberFormat="true" applyFont="true" applyBorder="true">
      <alignment horizontal="right" vertical="center" wrapText="true"/>
    </xf>
    <xf numFmtId="3" fontId="6" borderId="1" xfId="0" applyNumberFormat="true" applyFont="true" applyBorder="true">
      <alignment horizontal="right" vertical="center" wrapText="true"/>
    </xf>
    <xf numFmtId="197" fontId="6" borderId="1" xfId="0" applyNumberFormat="true" applyFont="true" applyBorder="true">
      <alignment horizontal="right" vertical="center" wrapText="true"/>
    </xf>
    <xf numFmtId="0" fontId="1" borderId="8" xfId="0" applyFont="true" applyBorder="true"/>
    <xf numFmtId="0" fontId="1" borderId="1" xfId="0" applyFont="true" applyBorder="true">
      <alignment horizontal="center" vertical="center"/>
    </xf>
    <xf numFmtId="196" fontId="5" fillId="2" borderId="1" xfId="0" applyNumberFormat="true" applyFont="true" applyFill="true" applyBorder="true">
      <alignment horizontal="right" vertical="center" wrapText="true"/>
    </xf>
    <xf numFmtId="198" fontId="5" borderId="1" xfId="0" applyNumberFormat="true" applyFont="true" applyBorder="true">
      <alignment horizontal="right" vertical="center" wrapText="true"/>
    </xf>
    <xf numFmtId="0" fontId="7" borderId="0" xfId="0" applyFont="true">
      <alignment vertical="center"/>
    </xf>
    <xf numFmtId="0" fontId="1" borderId="9" xfId="0" applyFont="true" applyBorder="true"/>
    <xf numFmtId="0" fontId="1" borderId="10" xfId="0" applyFont="true" applyBorder="true"/>
    <xf numFmtId="198" fontId="5" fillId="2" borderId="1" xfId="0" applyNumberFormat="true" applyFont="true" applyFill="true" applyBorder="true">
      <alignment horizontal="right" vertical="center" wrapText="true"/>
    </xf>
    <xf numFmtId="0" fontId="1" borderId="1" xfId="0" applyFont="true" applyBorder="true">
      <alignment horizontal="center" wrapText="true"/>
    </xf>
    <xf numFmtId="0" fontId="8" fillId="2" borderId="1" xfId="0" applyFont="true" applyFill="true" applyBorder="true">
      <alignment horizontal="center" vertical="center"/>
    </xf>
    <xf numFmtId="0" fontId="7" borderId="2" xfId="0" applyFont="true" applyBorder="true"/>
    <xf numFmtId="0" fontId="7" borderId="0" xfId="0" applyFont="true"/>
    <xf numFmtId="0" fontId="1" borderId="7" xfId="0" applyFont="true" applyBorder="true">
      <alignment horizontal="right" vertical="top"/>
    </xf>
    <xf numFmtId="0" fontId="3" borderId="1" xfId="0" applyFont="true" applyBorder="true">
      <alignment horizontal="left" vertical="center" wrapText="true"/>
    </xf>
    <xf numFmtId="0" fontId="1" borderId="8" xfId="0" applyFont="true" applyBorder="true">
      <alignment horizontal="left" vertical="center"/>
    </xf>
    <xf numFmtId="0" fontId="1" borderId="5" xfId="0" applyFont="true" applyBorder="true">
      <alignment horizontal="justify"/>
    </xf>
    <xf numFmtId="196" fontId="6" fillId="2" borderId="1" xfId="0" applyNumberFormat="true" applyFont="true" applyFill="true" applyBorder="true">
      <alignment horizontal="right" vertical="center" wrapText="true"/>
    </xf>
    <xf numFmtId="0" fontId="1" borderId="7" xfId="0" applyFont="true" applyBorder="true">
      <alignment horizontal="justify"/>
    </xf>
    <xf numFmtId="0" fontId="1" borderId="2" xfId="0" applyFont="true" applyBorder="true">
      <alignment horizontal="left" vertical="center"/>
    </xf>
    <xf numFmtId="0" fontId="1" borderId="0" xfId="0" applyFont="true">
      <alignment horizontal="left" vertical="center"/>
    </xf>
    <xf numFmtId="0" fontId="1" borderId="1" xfId="0" applyFont="true" applyBorder="true">
      <alignment horizontal="justify" vertical="center" wrapText="true"/>
    </xf>
    <xf numFmtId="0" fontId="1" borderId="2" xfId="0" applyFont="true" applyBorder="true">
      <alignment horizontal="right" vertical="center"/>
    </xf>
    <xf numFmtId="0" fontId="1" borderId="0" xfId="0" applyFont="true">
      <alignment horizontal="right" vertical="center"/>
    </xf>
    <xf numFmtId="0" fontId="3" borderId="1" xfId="0" applyFont="true" applyBorder="true">
      <alignment horizontal="center" vertical="top" wrapText="true"/>
    </xf>
    <xf numFmtId="0" fontId="9" borderId="1" xfId="0" applyFont="true" applyBorder="true">
      <alignment horizontal="center" vertical="top"/>
    </xf>
    <xf numFmtId="0" fontId="1" borderId="1" xfId="0" applyFont="true" applyBorder="true">
      <alignment horizontal="center" vertical="top" wrapText="true"/>
    </xf>
    <xf numFmtId="198" fontId="6" borderId="1" xfId="0" applyNumberFormat="true" applyFont="true" applyBorder="true">
      <alignment horizontal="right" vertical="center" wrapText="true"/>
    </xf>
    <xf numFmtId="199" fontId="1" borderId="0" xfId="0" applyNumberFormat="true" applyFont="true">
      <alignment vertical="center"/>
    </xf>
    <xf numFmtId="0" fontId="1" fillId="2" borderId="0" xfId="0" applyFont="true" applyFill="true"/>
    <xf numFmtId="0" fontId="1" fillId="2" borderId="3" xfId="0" applyFont="true" applyFill="true" applyBorder="true"/>
    <xf numFmtId="0" fontId="2" fillId="2" borderId="2" xfId="0" applyFont="true" applyFill="true" applyBorder="true">
      <alignment vertical="center"/>
    </xf>
    <xf numFmtId="0" fontId="1" fillId="2" borderId="1" xfId="0" applyFont="true" applyFill="true" applyBorder="true">
      <alignment horizontal="center" vertical="top" wrapText="true"/>
    </xf>
    <xf numFmtId="0" fontId="1" fillId="2" borderId="1" xfId="0" applyFont="true" applyFill="true" applyBorder="true">
      <alignment horizontal="center" vertical="center" wrapText="true"/>
    </xf>
    <xf numFmtId="0" fontId="9" fillId="2" borderId="1" xfId="0" applyFont="true" applyFill="true" applyBorder="true">
      <alignment horizontal="center" vertical="top"/>
    </xf>
    <xf numFmtId="0" fontId="1" fillId="2" borderId="1" xfId="0" applyFont="true" applyFill="true" applyBorder="true"/>
    <xf numFmtId="0" fontId="1" fillId="2" borderId="8" xfId="0" applyFont="true" applyFill="true" applyBorder="true"/>
    <xf numFmtId="0" fontId="1" fillId="2" borderId="2" xfId="0" applyFont="true" applyFill="true" applyBorder="true"/>
    <xf numFmtId="199" fontId="1" borderId="8" xfId="0" applyNumberFormat="true" applyFont="true" applyBorder="true">
      <alignment horizontal="left" vertical="center"/>
    </xf>
    <xf numFmtId="0" fontId="10" borderId="1" xfId="0" applyFont="true" applyBorder="true">
      <alignment horizontal="center" vertical="top"/>
    </xf>
    <xf numFmtId="0" fontId="1" borderId="7" xfId="0" applyFont="true" applyBorder="true">
      <alignment horizontal="center" vertical="top" wrapText="true"/>
    </xf>
    <xf numFmtId="0" fontId="10" borderId="7" xfId="0" applyFont="true" applyBorder="true">
      <alignment horizontal="center" vertical="top"/>
    </xf>
    <xf numFmtId="198" fontId="5" borderId="7" xfId="0" applyNumberFormat="true" applyFont="true" applyBorder="true">
      <alignment horizontal="right" vertical="center" wrapText="true"/>
    </xf>
    <xf numFmtId="198" fontId="11" borderId="7" xfId="0" applyNumberFormat="true" applyFont="true" applyBorder="true">
      <alignment horizontal="right" vertical="center" wrapText="true"/>
    </xf>
    <xf numFmtId="0" fontId="1" borderId="2" xfId="0" applyFont="true" applyBorder="true">
      <alignment horizontal="right"/>
    </xf>
    <xf numFmtId="0" fontId="1" borderId="0" xfId="0" applyFont="true">
      <alignment horizontal="right"/>
    </xf>
    <xf numFmtId="0" fontId="1" borderId="5" xfId="0" applyFont="true" applyBorder="true">
      <alignment horizontal="right" vertical="top"/>
    </xf>
    <xf numFmtId="0" fontId="1" borderId="0" xfId="0" applyFont="true">
      <alignment horizontal="right" wrapText="true"/>
    </xf>
    <xf numFmtId="0" fontId="1" borderId="0" xfId="0" applyFont="true">
      <alignment horizontal="center" vertical="top"/>
    </xf>
    <xf numFmtId="0" fontId="1" borderId="0" xfId="0" applyFont="true">
      <alignment horizontal="right" vertical="top"/>
    </xf>
    <xf numFmtId="0" fontId="12"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BF200"/>
  <sheetViews>
    <sheetView zoomScale="100" topLeftCell="A1" workbookViewId="0" showGridLines="true" showRowColHeaders="true">
      <selection activeCell="AQ32" sqref="AQ32:AQ32"/>
    </sheetView>
  </sheetViews>
  <sheetFormatPr customHeight="false" defaultColWidth="9.28125" defaultRowHeight="15"/>
  <cols>
    <col min="1" max="1" bestFit="false" customWidth="true" width="13.00390625" hidden="false" outlineLevel="0"/>
    <col min="2" max="23" bestFit="false" customWidth="true" width="8.00390625" hidden="false" outlineLevel="0"/>
    <col min="24" max="24" bestFit="false" customWidth="true" width="13.00390625" hidden="false" outlineLevel="0"/>
  </cols>
  <sheetData>
    <row r="1" ht="17.4278846153846" customHeight="true">
      <c r="A1" s="1" t="n">
        <v>201</v>
      </c>
      <c r="B1" s="11"/>
      <c r="C1" s="10"/>
      <c r="D1" s="10"/>
      <c r="E1" s="10"/>
      <c r="F1" s="10"/>
      <c r="G1" s="10"/>
      <c r="H1" s="10"/>
      <c r="I1" s="10"/>
      <c r="J1" s="10"/>
      <c r="K1" s="10"/>
      <c r="L1" s="10"/>
      <c r="M1" s="10"/>
      <c r="N1" s="10"/>
      <c r="O1" s="10"/>
      <c r="P1" s="10"/>
      <c r="Q1" s="30"/>
      <c r="R1" s="26" t="s">
        <v>38</v>
      </c>
      <c r="S1" s="26"/>
      <c r="T1" s="26" t="s">
        <v>40</v>
      </c>
      <c r="U1" s="26"/>
      <c r="V1" s="26"/>
      <c r="W1" s="26"/>
      <c r="X1" s="1" t="s">
        <v>47</v>
      </c>
      <c r="Y1" s="40"/>
      <c r="Z1" s="10"/>
      <c r="AA1" s="10"/>
      <c r="AB1" s="10"/>
      <c r="AC1" s="10"/>
      <c r="AD1" s="10"/>
      <c r="AE1" s="10"/>
      <c r="AF1" s="10"/>
      <c r="AG1" s="10"/>
      <c r="AH1" s="10"/>
      <c r="AI1" s="10"/>
      <c r="AJ1" s="53"/>
      <c r="AK1" s="30"/>
      <c r="AL1" s="26" t="s">
        <v>38</v>
      </c>
      <c r="AM1" s="26"/>
      <c r="AN1" s="26" t="s">
        <v>40</v>
      </c>
      <c r="AO1" s="26"/>
      <c r="AP1" s="26"/>
      <c r="AQ1" s="26"/>
      <c r="AR1" s="11"/>
      <c r="AS1" s="10"/>
      <c r="AT1" s="10"/>
      <c r="AU1" s="10"/>
      <c r="AV1" s="10"/>
      <c r="AW1" s="10"/>
      <c r="AX1" s="10"/>
      <c r="AY1" s="10"/>
      <c r="AZ1" s="10"/>
      <c r="BA1" s="10"/>
      <c r="BB1" s="10"/>
      <c r="BC1" s="10"/>
      <c r="BD1" s="10"/>
      <c r="BE1" s="10"/>
      <c r="BF1" s="74"/>
    </row>
    <row r="2" ht="17.4278846153846" customHeight="true">
      <c r="A2" s="1" t="s">
        <v>0</v>
      </c>
      <c r="B2" s="12" t="s">
        <v>21</v>
      </c>
      <c r="C2" s="21"/>
      <c r="D2" s="21"/>
      <c r="E2" s="21"/>
      <c r="F2" s="21"/>
      <c r="G2" s="21"/>
      <c r="H2" s="21"/>
      <c r="I2" s="21"/>
      <c r="J2" s="21"/>
      <c r="K2" s="21"/>
      <c r="L2" s="21"/>
      <c r="M2" s="21"/>
      <c r="N2" s="21"/>
      <c r="O2" s="21"/>
      <c r="P2" s="21"/>
      <c r="Q2" s="31"/>
      <c r="R2" s="26" t="s">
        <v>39</v>
      </c>
      <c r="S2" s="26"/>
      <c r="T2" s="26" t="s">
        <v>41</v>
      </c>
      <c r="U2" s="26"/>
      <c r="V2" s="26"/>
      <c r="W2" s="26"/>
      <c r="X2" s="1" t="s">
        <v>0</v>
      </c>
      <c r="Y2" s="12" t="s">
        <v>21</v>
      </c>
      <c r="Z2" s="21"/>
      <c r="AA2" s="21"/>
      <c r="AB2" s="21"/>
      <c r="AC2" s="21"/>
      <c r="AD2" s="21"/>
      <c r="AE2" s="21"/>
      <c r="AF2" s="21"/>
      <c r="AG2" s="21"/>
      <c r="AH2" s="21"/>
      <c r="AI2" s="21"/>
      <c r="AJ2" s="54"/>
      <c r="AK2" s="31"/>
      <c r="AL2" s="26" t="s">
        <v>39</v>
      </c>
      <c r="AM2" s="26"/>
      <c r="AN2" s="26" t="s">
        <v>41</v>
      </c>
      <c r="AO2" s="26"/>
      <c r="AP2" s="26"/>
      <c r="AQ2" s="26"/>
      <c r="AR2" s="11"/>
      <c r="AS2" s="10"/>
      <c r="AT2" s="10"/>
      <c r="AU2" s="10"/>
      <c r="AV2" s="10"/>
      <c r="AW2" s="10"/>
      <c r="AX2" s="10"/>
      <c r="AY2" s="10"/>
      <c r="AZ2" s="10"/>
      <c r="BA2" s="10"/>
      <c r="BB2" s="10"/>
      <c r="BC2" s="10"/>
      <c r="BD2" s="10"/>
      <c r="BE2" s="10"/>
      <c r="BF2" s="74"/>
    </row>
    <row r="3" ht="27.9447115384615" customHeight="true">
      <c r="A3" s="2"/>
      <c r="B3" s="2"/>
      <c r="C3" s="2"/>
      <c r="D3" s="2"/>
      <c r="E3" s="2"/>
      <c r="F3" s="2"/>
      <c r="G3" s="2" t="s">
        <v>32</v>
      </c>
      <c r="H3" s="2"/>
      <c r="I3" s="2"/>
      <c r="J3" s="2"/>
      <c r="K3" s="2"/>
      <c r="L3" s="2"/>
      <c r="M3" s="2"/>
      <c r="N3" s="2"/>
      <c r="O3" s="2"/>
      <c r="P3" s="2"/>
      <c r="Q3" s="2"/>
      <c r="R3" s="2"/>
      <c r="S3" s="2"/>
      <c r="T3" s="2"/>
      <c r="U3" s="2"/>
      <c r="V3" s="2"/>
      <c r="W3" s="2"/>
      <c r="X3" s="2"/>
      <c r="Y3" s="2"/>
      <c r="Z3" s="2"/>
      <c r="AA3" s="2"/>
      <c r="AB3" s="2"/>
      <c r="AC3" s="2" t="s">
        <v>56</v>
      </c>
      <c r="AD3" s="2"/>
      <c r="AE3" s="2"/>
      <c r="AF3" s="2"/>
      <c r="AG3" s="2"/>
      <c r="AH3" s="2"/>
      <c r="AI3" s="2"/>
      <c r="AJ3" s="55"/>
      <c r="AK3" s="2"/>
      <c r="AL3" s="2"/>
      <c r="AM3" s="2"/>
      <c r="AN3" s="2"/>
      <c r="AO3" s="2"/>
      <c r="AP3" s="2"/>
      <c r="AQ3" s="2"/>
      <c r="AR3" s="10"/>
      <c r="AS3" s="10"/>
      <c r="AT3" s="10"/>
      <c r="AU3" s="10"/>
      <c r="AV3" s="10"/>
      <c r="AW3" s="10"/>
      <c r="AX3" s="10"/>
      <c r="AY3" s="10"/>
      <c r="AZ3" s="10"/>
      <c r="BA3" s="10"/>
      <c r="BB3" s="10"/>
      <c r="BC3" s="10"/>
      <c r="BD3" s="10"/>
      <c r="BE3" s="10"/>
      <c r="BF3" s="74"/>
    </row>
    <row r="4" ht="34.7055288461538" customHeight="true">
      <c r="A4" s="3" t="s">
        <v>1</v>
      </c>
      <c r="B4" s="3"/>
      <c r="C4" s="3"/>
      <c r="D4" s="3"/>
      <c r="E4" s="3"/>
      <c r="F4" s="3"/>
      <c r="G4" s="3"/>
      <c r="H4" s="3"/>
      <c r="I4" s="3"/>
      <c r="J4" s="3"/>
      <c r="K4" s="3"/>
      <c r="L4" s="3"/>
      <c r="M4" s="3"/>
      <c r="N4" s="3"/>
      <c r="O4" s="3"/>
      <c r="P4" s="3"/>
      <c r="Q4" s="3"/>
      <c r="R4" s="3"/>
      <c r="S4" s="3"/>
      <c r="T4" s="3"/>
      <c r="U4" s="3"/>
      <c r="V4" s="3"/>
      <c r="W4" s="3"/>
      <c r="X4" s="3" t="s">
        <v>1</v>
      </c>
      <c r="Y4" s="3"/>
      <c r="Z4" s="3"/>
      <c r="AA4" s="3"/>
      <c r="AB4" s="3"/>
      <c r="AC4" s="3"/>
      <c r="AD4" s="3"/>
      <c r="AE4" s="3"/>
      <c r="AF4" s="3"/>
      <c r="AG4" s="3"/>
      <c r="AH4" s="3"/>
      <c r="AI4" s="3"/>
      <c r="AJ4" s="3"/>
      <c r="AK4" s="3"/>
      <c r="AL4" s="3"/>
      <c r="AM4" s="3"/>
      <c r="AN4" s="3"/>
      <c r="AO4" s="3"/>
      <c r="AP4" s="3"/>
      <c r="AQ4" s="3"/>
      <c r="AR4" s="10"/>
      <c r="AS4" s="10"/>
      <c r="AT4" s="10"/>
      <c r="AU4" s="10"/>
      <c r="AV4" s="10"/>
      <c r="AW4" s="10"/>
      <c r="AX4" s="10"/>
      <c r="AY4" s="10"/>
      <c r="AZ4" s="10"/>
      <c r="BA4" s="10"/>
      <c r="BB4" s="10"/>
      <c r="BC4" s="10"/>
      <c r="BD4" s="10"/>
      <c r="BE4" s="10"/>
      <c r="BF4" s="74"/>
    </row>
    <row r="5" ht="17.4278846153846" customHeight="true">
      <c r="A5" s="4" t="s">
        <v>2</v>
      </c>
      <c r="B5" s="13" t="s">
        <v>22</v>
      </c>
      <c r="C5" s="13" t="s">
        <v>25</v>
      </c>
      <c r="D5" s="13" t="s">
        <v>27</v>
      </c>
      <c r="E5" s="26" t="s">
        <v>29</v>
      </c>
      <c r="F5" s="26"/>
      <c r="G5" s="26"/>
      <c r="H5" s="26"/>
      <c r="I5" s="26"/>
      <c r="J5" s="26"/>
      <c r="K5" s="26"/>
      <c r="L5" s="26"/>
      <c r="M5" s="26"/>
      <c r="N5" s="26"/>
      <c r="O5" s="26"/>
      <c r="P5" s="26"/>
      <c r="Q5" s="13" t="s">
        <v>37</v>
      </c>
      <c r="R5" s="13"/>
      <c r="S5" s="13"/>
      <c r="T5" s="13" t="s">
        <v>42</v>
      </c>
      <c r="U5" s="33" t="s">
        <v>43</v>
      </c>
      <c r="V5" s="33"/>
      <c r="W5" s="33"/>
      <c r="X5" s="33" t="s">
        <v>2</v>
      </c>
      <c r="Y5" s="26" t="s">
        <v>52</v>
      </c>
      <c r="Z5" s="26"/>
      <c r="AA5" s="26"/>
      <c r="AB5" s="26"/>
      <c r="AC5" s="33" t="s">
        <v>57</v>
      </c>
      <c r="AD5" s="33"/>
      <c r="AE5" s="33"/>
      <c r="AF5" s="33"/>
      <c r="AG5" s="33"/>
      <c r="AH5" s="33"/>
      <c r="AI5" s="33"/>
      <c r="AJ5" s="33"/>
      <c r="AK5" s="33"/>
      <c r="AL5" s="33"/>
      <c r="AM5" s="33"/>
      <c r="AN5" s="33"/>
      <c r="AO5" s="33"/>
      <c r="AP5" s="33"/>
      <c r="AQ5" s="33"/>
      <c r="AR5" s="11"/>
      <c r="AS5" s="10"/>
      <c r="AT5" s="10"/>
      <c r="AU5" s="10"/>
      <c r="AV5" s="10"/>
      <c r="AW5" s="10"/>
      <c r="AX5" s="10"/>
      <c r="AY5" s="10"/>
      <c r="AZ5" s="10"/>
      <c r="BA5" s="10"/>
      <c r="BB5" s="10"/>
      <c r="BC5" s="10"/>
      <c r="BD5" s="10"/>
      <c r="BE5" s="10"/>
      <c r="BF5" s="74"/>
    </row>
    <row r="6" ht="17.4278846153846" customHeight="true">
      <c r="A6" s="4"/>
      <c r="B6" s="13"/>
      <c r="C6" s="13"/>
      <c r="D6" s="13"/>
      <c r="E6" s="13" t="s">
        <v>30</v>
      </c>
      <c r="F6" s="13"/>
      <c r="G6" s="13"/>
      <c r="H6" s="26" t="s">
        <v>34</v>
      </c>
      <c r="I6" s="26"/>
      <c r="J6" s="26"/>
      <c r="K6" s="26" t="s">
        <v>35</v>
      </c>
      <c r="L6" s="26"/>
      <c r="M6" s="26"/>
      <c r="N6" s="26" t="s">
        <v>36</v>
      </c>
      <c r="O6" s="26"/>
      <c r="P6" s="26"/>
      <c r="Q6" s="13"/>
      <c r="R6" s="13"/>
      <c r="S6" s="13"/>
      <c r="T6" s="13"/>
      <c r="U6" s="26" t="s">
        <v>44</v>
      </c>
      <c r="V6" s="13" t="s">
        <v>45</v>
      </c>
      <c r="W6" s="13" t="s">
        <v>46</v>
      </c>
      <c r="X6" s="33"/>
      <c r="Y6" s="26"/>
      <c r="Z6" s="26"/>
      <c r="AA6" s="26"/>
      <c r="AB6" s="26"/>
      <c r="AC6" s="48" t="s">
        <v>58</v>
      </c>
      <c r="AD6" s="48"/>
      <c r="AE6" s="50" t="s">
        <v>63</v>
      </c>
      <c r="AF6" s="50"/>
      <c r="AG6" s="50"/>
      <c r="AH6" s="50"/>
      <c r="AI6" s="50"/>
      <c r="AJ6" s="50"/>
      <c r="AK6" s="50"/>
      <c r="AL6" s="50"/>
      <c r="AM6" s="50" t="s">
        <v>76</v>
      </c>
      <c r="AN6" s="50" t="s">
        <v>78</v>
      </c>
      <c r="AO6" s="50" t="s">
        <v>79</v>
      </c>
      <c r="AP6" s="33" t="s">
        <v>81</v>
      </c>
      <c r="AQ6" s="33"/>
      <c r="AR6" s="70"/>
      <c r="AS6" s="73"/>
      <c r="AT6" s="73"/>
      <c r="AU6" s="73"/>
      <c r="AV6" s="73"/>
      <c r="AW6" s="73"/>
      <c r="AX6" s="73"/>
      <c r="AY6" s="73"/>
      <c r="AZ6" s="73"/>
      <c r="BA6" s="73"/>
      <c r="BB6" s="73"/>
      <c r="BC6" s="73"/>
      <c r="BD6" s="73"/>
      <c r="BE6" s="73"/>
      <c r="BF6" s="73"/>
    </row>
    <row r="7" ht="17.4278846153846" customHeight="true">
      <c r="A7" s="4"/>
      <c r="B7" s="13"/>
      <c r="C7" s="13"/>
      <c r="D7" s="13"/>
      <c r="E7" s="26" t="s">
        <v>30</v>
      </c>
      <c r="F7" s="26" t="s">
        <v>31</v>
      </c>
      <c r="G7" s="26" t="s">
        <v>33</v>
      </c>
      <c r="H7" s="26" t="s">
        <v>30</v>
      </c>
      <c r="I7" s="26" t="s">
        <v>31</v>
      </c>
      <c r="J7" s="26" t="s">
        <v>33</v>
      </c>
      <c r="K7" s="26" t="s">
        <v>30</v>
      </c>
      <c r="L7" s="26" t="s">
        <v>31</v>
      </c>
      <c r="M7" s="26" t="s">
        <v>33</v>
      </c>
      <c r="N7" s="26" t="s">
        <v>30</v>
      </c>
      <c r="O7" s="26" t="s">
        <v>31</v>
      </c>
      <c r="P7" s="26" t="s">
        <v>33</v>
      </c>
      <c r="Q7" s="26" t="s">
        <v>30</v>
      </c>
      <c r="R7" s="26" t="s">
        <v>31</v>
      </c>
      <c r="S7" s="26" t="s">
        <v>33</v>
      </c>
      <c r="T7" s="13"/>
      <c r="U7" s="26"/>
      <c r="V7" s="13"/>
      <c r="W7" s="13"/>
      <c r="X7" s="33"/>
      <c r="Y7" s="33" t="s">
        <v>30</v>
      </c>
      <c r="Z7" s="45" t="s">
        <v>53</v>
      </c>
      <c r="AA7" s="33" t="s">
        <v>54</v>
      </c>
      <c r="AB7" s="33" t="s">
        <v>55</v>
      </c>
      <c r="AC7" s="48" t="s">
        <v>59</v>
      </c>
      <c r="AD7" s="50" t="s">
        <v>61</v>
      </c>
      <c r="AE7" s="50" t="s">
        <v>64</v>
      </c>
      <c r="AF7" s="50" t="s">
        <v>66</v>
      </c>
      <c r="AG7" s="50" t="s">
        <v>68</v>
      </c>
      <c r="AH7" s="50" t="s">
        <v>70</v>
      </c>
      <c r="AI7" s="50" t="s">
        <v>73</v>
      </c>
      <c r="AJ7" s="50"/>
      <c r="AK7" s="50"/>
      <c r="AL7" s="50"/>
      <c r="AM7" s="50"/>
      <c r="AN7" s="50"/>
      <c r="AO7" s="50"/>
      <c r="AP7" s="50" t="s">
        <v>82</v>
      </c>
      <c r="AQ7" s="64" t="s">
        <v>84</v>
      </c>
      <c r="AR7" s="71"/>
      <c r="AS7" s="71"/>
      <c r="AT7" s="71"/>
      <c r="AU7" s="71"/>
      <c r="AV7" s="71"/>
      <c r="AW7" s="71"/>
      <c r="AX7" s="71"/>
      <c r="AY7" s="71"/>
      <c r="AZ7" s="71"/>
      <c r="BA7" s="71"/>
      <c r="BB7" s="71"/>
      <c r="BC7" s="71"/>
      <c r="BD7" s="71"/>
      <c r="BE7" s="71"/>
      <c r="BF7" s="71"/>
    </row>
    <row r="8" ht="17.4278846153846" customHeight="true">
      <c r="A8" s="4"/>
      <c r="B8" s="13"/>
      <c r="C8" s="13"/>
      <c r="D8" s="13"/>
      <c r="E8" s="26"/>
      <c r="F8" s="26"/>
      <c r="G8" s="26"/>
      <c r="H8" s="26"/>
      <c r="I8" s="26"/>
      <c r="J8" s="26"/>
      <c r="K8" s="26"/>
      <c r="L8" s="26"/>
      <c r="M8" s="26"/>
      <c r="N8" s="26"/>
      <c r="O8" s="26"/>
      <c r="P8" s="26"/>
      <c r="Q8" s="26"/>
      <c r="R8" s="26"/>
      <c r="S8" s="26"/>
      <c r="T8" s="13"/>
      <c r="U8" s="26"/>
      <c r="V8" s="13"/>
      <c r="W8" s="13"/>
      <c r="X8" s="33"/>
      <c r="Y8" s="33"/>
      <c r="Z8" s="45"/>
      <c r="AA8" s="33"/>
      <c r="AB8" s="33"/>
      <c r="AC8" s="48"/>
      <c r="AD8" s="50"/>
      <c r="AE8" s="50"/>
      <c r="AF8" s="50"/>
      <c r="AG8" s="50"/>
      <c r="AH8" s="50"/>
      <c r="AI8" s="13" t="s">
        <v>74</v>
      </c>
      <c r="AJ8" s="56" t="s">
        <v>75</v>
      </c>
      <c r="AK8" s="56"/>
      <c r="AL8" s="56"/>
      <c r="AM8" s="50"/>
      <c r="AN8" s="50"/>
      <c r="AO8" s="50"/>
      <c r="AP8" s="50"/>
      <c r="AQ8" s="64"/>
      <c r="AR8" s="71"/>
      <c r="AS8" s="71"/>
      <c r="AT8" s="71"/>
      <c r="AU8" s="71"/>
      <c r="AV8" s="71"/>
      <c r="AW8" s="71"/>
      <c r="AX8" s="71"/>
      <c r="AY8" s="71"/>
      <c r="AZ8" s="71"/>
      <c r="BA8" s="71"/>
      <c r="BB8" s="71"/>
      <c r="BC8" s="71"/>
      <c r="BD8" s="71"/>
      <c r="BE8" s="71"/>
      <c r="BF8" s="71"/>
    </row>
    <row r="9" ht="17.4278846153846" customHeight="true">
      <c r="A9" s="4"/>
      <c r="B9" s="13"/>
      <c r="C9" s="13"/>
      <c r="D9" s="13"/>
      <c r="E9" s="26"/>
      <c r="F9" s="26"/>
      <c r="G9" s="26"/>
      <c r="H9" s="26"/>
      <c r="I9" s="26"/>
      <c r="J9" s="26"/>
      <c r="K9" s="26"/>
      <c r="L9" s="26"/>
      <c r="M9" s="26"/>
      <c r="N9" s="26"/>
      <c r="O9" s="26"/>
      <c r="P9" s="26"/>
      <c r="Q9" s="26"/>
      <c r="R9" s="26"/>
      <c r="S9" s="26"/>
      <c r="T9" s="13"/>
      <c r="U9" s="26"/>
      <c r="V9" s="13"/>
      <c r="W9" s="13"/>
      <c r="X9" s="33"/>
      <c r="Y9" s="33"/>
      <c r="Z9" s="45"/>
      <c r="AA9" s="33"/>
      <c r="AB9" s="33"/>
      <c r="AC9" s="48"/>
      <c r="AD9" s="50"/>
      <c r="AE9" s="50"/>
      <c r="AF9" s="50"/>
      <c r="AG9" s="50"/>
      <c r="AH9" s="50"/>
      <c r="AI9" s="13"/>
      <c r="AJ9" s="57" t="s">
        <v>30</v>
      </c>
      <c r="AK9" s="13" t="s">
        <v>31</v>
      </c>
      <c r="AL9" s="13" t="s">
        <v>33</v>
      </c>
      <c r="AM9" s="50"/>
      <c r="AN9" s="50"/>
      <c r="AO9" s="50"/>
      <c r="AP9" s="50"/>
      <c r="AQ9" s="64"/>
      <c r="AR9" s="71"/>
      <c r="AS9" s="71"/>
      <c r="AT9" s="71"/>
      <c r="AU9" s="71"/>
      <c r="AV9" s="71"/>
      <c r="AW9" s="71"/>
      <c r="AX9" s="71"/>
      <c r="AY9" s="71"/>
      <c r="AZ9" s="71"/>
      <c r="BA9" s="71"/>
      <c r="BB9" s="71"/>
      <c r="BC9" s="71"/>
      <c r="BD9" s="71"/>
      <c r="BE9" s="71"/>
      <c r="BF9" s="71"/>
    </row>
    <row r="10">
      <c r="A10" s="4"/>
      <c r="B10" s="14" t="s">
        <v>23</v>
      </c>
      <c r="C10" s="14" t="s">
        <v>26</v>
      </c>
      <c r="D10" s="14" t="s">
        <v>28</v>
      </c>
      <c r="E10" s="14" t="s">
        <v>28</v>
      </c>
      <c r="F10" s="14" t="s">
        <v>28</v>
      </c>
      <c r="G10" s="14" t="s">
        <v>28</v>
      </c>
      <c r="H10" s="14" t="s">
        <v>28</v>
      </c>
      <c r="I10" s="14" t="s">
        <v>28</v>
      </c>
      <c r="J10" s="14" t="s">
        <v>28</v>
      </c>
      <c r="K10" s="14" t="s">
        <v>28</v>
      </c>
      <c r="L10" s="14" t="s">
        <v>28</v>
      </c>
      <c r="M10" s="14" t="s">
        <v>28</v>
      </c>
      <c r="N10" s="14" t="s">
        <v>28</v>
      </c>
      <c r="O10" s="14" t="s">
        <v>28</v>
      </c>
      <c r="P10" s="14" t="s">
        <v>28</v>
      </c>
      <c r="Q10" s="14" t="s">
        <v>28</v>
      </c>
      <c r="R10" s="14" t="s">
        <v>28</v>
      </c>
      <c r="S10" s="14" t="s">
        <v>28</v>
      </c>
      <c r="T10" s="14" t="s">
        <v>23</v>
      </c>
      <c r="U10" s="26"/>
      <c r="V10" s="13"/>
      <c r="W10" s="13"/>
      <c r="X10" s="33"/>
      <c r="Y10" s="33"/>
      <c r="Z10" s="45"/>
      <c r="AA10" s="33"/>
      <c r="AB10" s="33"/>
      <c r="AC10" s="49" t="s">
        <v>60</v>
      </c>
      <c r="AD10" s="14" t="s">
        <v>60</v>
      </c>
      <c r="AE10" s="14" t="s">
        <v>65</v>
      </c>
      <c r="AF10" s="14" t="s">
        <v>67</v>
      </c>
      <c r="AG10" s="14" t="s">
        <v>69</v>
      </c>
      <c r="AH10" s="14" t="s">
        <v>69</v>
      </c>
      <c r="AI10" s="14" t="s">
        <v>69</v>
      </c>
      <c r="AJ10" s="58" t="s">
        <v>28</v>
      </c>
      <c r="AK10" s="49" t="s">
        <v>28</v>
      </c>
      <c r="AL10" s="49" t="s">
        <v>28</v>
      </c>
      <c r="AM10" s="14" t="s">
        <v>65</v>
      </c>
      <c r="AN10" s="14" t="s">
        <v>65</v>
      </c>
      <c r="AO10" s="14" t="s">
        <v>80</v>
      </c>
      <c r="AP10" s="63" t="s">
        <v>83</v>
      </c>
      <c r="AQ10" s="65" t="s">
        <v>83</v>
      </c>
      <c r="AR10" s="72"/>
      <c r="AS10" s="72"/>
      <c r="AT10" s="72"/>
      <c r="AU10" s="72"/>
      <c r="AV10" s="72"/>
      <c r="AW10" s="72"/>
      <c r="AX10" s="72"/>
      <c r="AY10" s="72"/>
      <c r="AZ10" s="72"/>
      <c r="BA10" s="72"/>
      <c r="BB10" s="72"/>
      <c r="BC10" s="72"/>
      <c r="BD10" s="72"/>
      <c r="BE10" s="72"/>
      <c r="BF10" s="72"/>
    </row>
    <row r="11" ht="21.9350961538462" customHeight="true">
      <c r="A11" s="5" t="s">
        <v>3</v>
      </c>
      <c r="B11" s="15" t="n">
        <f>SUM(B12:B27)</f>
        <v>16</v>
      </c>
      <c r="C11" s="22" t="n">
        <f>SUM(C12:C27)</f>
        <v>20465</v>
      </c>
      <c r="D11" s="22" t="n">
        <f>SUM(D12:D27)</f>
        <v>64308</v>
      </c>
      <c r="E11" s="27" t="n">
        <f>SUM(F11:G11)</f>
        <v>318</v>
      </c>
      <c r="F11" s="27" t="n">
        <f>I11+L11+O11</f>
        <v>251</v>
      </c>
      <c r="G11" s="27" t="n">
        <f>J11+M11+P11</f>
        <v>67</v>
      </c>
      <c r="H11" s="27" t="n">
        <f>SUM(I11:J11)</f>
        <v>16</v>
      </c>
      <c r="I11" s="27" t="n">
        <v>14</v>
      </c>
      <c r="J11" s="27" t="n">
        <v>2</v>
      </c>
      <c r="K11" s="27" t="n">
        <f>SUM(L11:M11)</f>
        <v>224</v>
      </c>
      <c r="L11" s="27" t="n">
        <f>SUM(L12:L27)</f>
        <v>176</v>
      </c>
      <c r="M11" s="27" t="n">
        <f>SUM(M12:M27)</f>
        <v>48</v>
      </c>
      <c r="N11" s="27" t="n">
        <f>SUM(O11:P11)</f>
        <v>78</v>
      </c>
      <c r="O11" s="27" t="n">
        <v>61</v>
      </c>
      <c r="P11" s="27" t="n">
        <v>17</v>
      </c>
      <c r="Q11" s="27" t="n">
        <f>SUM(Q12:Q27)</f>
        <v>1789</v>
      </c>
      <c r="R11" s="15" t="n">
        <f>SUM(R12:R27)</f>
        <v>1053</v>
      </c>
      <c r="S11" s="15" t="n">
        <f>SUM(S12:S27)</f>
        <v>736</v>
      </c>
      <c r="T11" s="22" t="n">
        <v>2</v>
      </c>
      <c r="U11" s="34" t="n">
        <f>SUM(U12:U27)</f>
        <v>2480746</v>
      </c>
      <c r="V11" s="34" t="n">
        <f>SUM(V12:V27)</f>
        <v>1928907</v>
      </c>
      <c r="W11" s="34" t="n">
        <f>SUM(W12:W27)</f>
        <v>551839</v>
      </c>
      <c r="X11" s="1" t="s">
        <v>3</v>
      </c>
      <c r="Y11" s="41" t="n">
        <f>SUM(Z11:AB11)</f>
        <v>6</v>
      </c>
      <c r="Z11" s="22" t="n">
        <f>SUM(Z12:Z27)</f>
        <v>6</v>
      </c>
      <c r="AA11" s="28" t="n">
        <v>0</v>
      </c>
      <c r="AB11" s="28" t="n">
        <v>0</v>
      </c>
      <c r="AC11" s="28" t="n">
        <f>SUM(AC12:AC27)</f>
        <v>0</v>
      </c>
      <c r="AD11" s="28" t="n">
        <f>SUM(AD12:AD27)</f>
        <v>436</v>
      </c>
      <c r="AE11" s="28" t="n">
        <f>SUM(AE12:AE27)</f>
        <v>17</v>
      </c>
      <c r="AF11" s="28" t="n">
        <f>SUM(AF12:AF27)</f>
        <v>34</v>
      </c>
      <c r="AG11" s="51" t="n">
        <f>SUM(AG12:AG27)</f>
        <v>12</v>
      </c>
      <c r="AH11" s="28" t="n">
        <f>SUM(AH12:AH27)</f>
        <v>6</v>
      </c>
      <c r="AI11" s="51" t="n">
        <f>SUM(AI12:AI27)</f>
        <v>19</v>
      </c>
      <c r="AJ11" s="41" t="n">
        <f>SUM(AK11:AL11)</f>
        <v>852</v>
      </c>
      <c r="AK11" s="51" t="n">
        <f>SUM(AK12:AK27)</f>
        <v>283</v>
      </c>
      <c r="AL11" s="51" t="n">
        <f>SUM(AL12:AL27)</f>
        <v>569</v>
      </c>
      <c r="AM11" s="51" t="n">
        <f>SUM(AM12:AM27)</f>
        <v>10</v>
      </c>
      <c r="AN11" s="28" t="n">
        <f>SUM(AN12:AN27)</f>
        <v>1</v>
      </c>
      <c r="AO11" s="28" t="n">
        <f>SUM(AO12:AO27)</f>
        <v>0</v>
      </c>
      <c r="AP11" s="28" t="n">
        <f>SUM(AP12:AP27)</f>
        <v>5411</v>
      </c>
      <c r="AQ11" s="66" t="n">
        <f>SUM(AQ12:AQ27)</f>
        <v>1113</v>
      </c>
      <c r="AR11" s="73"/>
      <c r="AS11" s="73"/>
      <c r="AT11" s="73"/>
      <c r="AU11" s="73"/>
      <c r="AV11" s="73"/>
      <c r="AW11" s="73"/>
      <c r="AX11" s="73"/>
      <c r="AY11" s="73"/>
      <c r="AZ11" s="73"/>
      <c r="BA11" s="73"/>
      <c r="BB11" s="73"/>
      <c r="BC11" s="73"/>
      <c r="BD11" s="73"/>
      <c r="BE11" s="73"/>
      <c r="BF11" s="73"/>
    </row>
    <row r="12" ht="39.9639423076923" customHeight="true">
      <c r="A12" s="6" t="s">
        <v>4</v>
      </c>
      <c r="B12" s="16" t="n">
        <v>1</v>
      </c>
      <c r="C12" s="23" t="n">
        <v>1483</v>
      </c>
      <c r="D12" s="23" t="n">
        <v>4844</v>
      </c>
      <c r="E12" s="28" t="n">
        <v>20</v>
      </c>
      <c r="F12" s="28" t="n">
        <f>I12+L12+O12</f>
        <v>17</v>
      </c>
      <c r="G12" s="28" t="n">
        <f>J12+M12+P12</f>
        <v>3</v>
      </c>
      <c r="H12" s="28" t="n">
        <v>1</v>
      </c>
      <c r="I12" s="28" t="n">
        <v>1</v>
      </c>
      <c r="J12" s="28" t="n">
        <v>0</v>
      </c>
      <c r="K12" s="28" t="n">
        <v>14</v>
      </c>
      <c r="L12" s="28" t="n">
        <v>11</v>
      </c>
      <c r="M12" s="28" t="n">
        <v>3</v>
      </c>
      <c r="N12" s="28" t="n">
        <v>5</v>
      </c>
      <c r="O12" s="28" t="n">
        <v>5</v>
      </c>
      <c r="P12" s="28" t="n">
        <v>0</v>
      </c>
      <c r="Q12" s="28" t="n">
        <f>R12+S12</f>
        <v>104</v>
      </c>
      <c r="R12" s="28" t="n">
        <v>69</v>
      </c>
      <c r="S12" s="28" t="n">
        <v>35</v>
      </c>
      <c r="T12" s="28" t="n">
        <v>0</v>
      </c>
      <c r="U12" s="34" t="n">
        <f>V12+W12</f>
        <v>113431</v>
      </c>
      <c r="V12" s="34" t="n">
        <v>92058</v>
      </c>
      <c r="W12" s="34" t="n">
        <f>14839+6019+515</f>
        <v>21373</v>
      </c>
      <c r="X12" s="38" t="s">
        <v>4</v>
      </c>
      <c r="Y12" s="16" t="n">
        <f>Z12+AA12+AB12</f>
        <v>1</v>
      </c>
      <c r="Z12" s="16" t="n">
        <v>1</v>
      </c>
      <c r="AA12" s="28" t="n">
        <v>0</v>
      </c>
      <c r="AB12" s="28" t="n">
        <v>0</v>
      </c>
      <c r="AC12" s="28" t="n">
        <v>0</v>
      </c>
      <c r="AD12" s="28" t="n">
        <v>0</v>
      </c>
      <c r="AE12" s="28" t="n">
        <v>1</v>
      </c>
      <c r="AF12" s="28" t="n">
        <v>6</v>
      </c>
      <c r="AG12" s="28" t="n">
        <v>1</v>
      </c>
      <c r="AH12" s="28" t="n">
        <v>1</v>
      </c>
      <c r="AI12" s="28" t="n">
        <v>1</v>
      </c>
      <c r="AJ12" s="27" t="n">
        <f>SUM(AK12:AL12)</f>
        <v>75</v>
      </c>
      <c r="AK12" s="28" t="n">
        <v>16</v>
      </c>
      <c r="AL12" s="28" t="n">
        <v>59</v>
      </c>
      <c r="AM12" s="28" t="n">
        <v>1</v>
      </c>
      <c r="AN12" s="28" t="n">
        <v>0</v>
      </c>
      <c r="AO12" s="28" t="n">
        <v>0</v>
      </c>
      <c r="AP12" s="28" t="n">
        <f>258+153</f>
        <v>411</v>
      </c>
      <c r="AQ12" s="66" t="n">
        <v>59</v>
      </c>
      <c r="AR12" s="73"/>
      <c r="AS12" s="73"/>
      <c r="AT12" s="73"/>
      <c r="AU12" s="73"/>
      <c r="AV12" s="73"/>
      <c r="AW12" s="73"/>
      <c r="AX12" s="73"/>
      <c r="AY12" s="73"/>
      <c r="AZ12" s="73"/>
      <c r="BA12" s="73"/>
      <c r="BB12" s="73"/>
      <c r="BC12" s="73"/>
      <c r="BD12" s="73"/>
      <c r="BE12" s="73"/>
      <c r="BF12" s="73"/>
    </row>
    <row r="13" ht="61.8990384615385" customHeight="true">
      <c r="A13" s="6" t="s">
        <v>5</v>
      </c>
      <c r="B13" s="16" t="n">
        <v>1</v>
      </c>
      <c r="C13" s="23" t="n">
        <v>794</v>
      </c>
      <c r="D13" s="23" t="n">
        <v>2395</v>
      </c>
      <c r="E13" s="28" t="n">
        <v>18</v>
      </c>
      <c r="F13" s="28" t="n">
        <f>I13+L13+O13</f>
        <v>12</v>
      </c>
      <c r="G13" s="28" t="n">
        <f>J13+M13+P13</f>
        <v>6</v>
      </c>
      <c r="H13" s="28" t="n">
        <v>1</v>
      </c>
      <c r="I13" s="28" t="n">
        <v>1</v>
      </c>
      <c r="J13" s="28" t="n">
        <v>0</v>
      </c>
      <c r="K13" s="28" t="n">
        <v>14</v>
      </c>
      <c r="L13" s="28" t="n">
        <v>8</v>
      </c>
      <c r="M13" s="28" t="n">
        <v>6</v>
      </c>
      <c r="N13" s="28" t="n">
        <v>3</v>
      </c>
      <c r="O13" s="28" t="n">
        <v>3</v>
      </c>
      <c r="P13" s="28" t="n">
        <v>0</v>
      </c>
      <c r="Q13" s="28" t="n">
        <f>R13+S13</f>
        <v>158</v>
      </c>
      <c r="R13" s="28" t="n">
        <v>70</v>
      </c>
      <c r="S13" s="28" t="n">
        <v>88</v>
      </c>
      <c r="T13" s="28" t="n">
        <v>0</v>
      </c>
      <c r="U13" s="34" t="n">
        <f>V13+W13</f>
        <v>70938</v>
      </c>
      <c r="V13" s="34" t="n">
        <v>43125</v>
      </c>
      <c r="W13" s="34" t="n">
        <f>12238+10000+5575</f>
        <v>27813</v>
      </c>
      <c r="X13" s="38" t="s">
        <v>5</v>
      </c>
      <c r="Y13" s="16" t="n">
        <f>Z13+AA13+AB13</f>
        <v>1</v>
      </c>
      <c r="Z13" s="16" t="n">
        <v>1</v>
      </c>
      <c r="AA13" s="28" t="n">
        <v>0</v>
      </c>
      <c r="AB13" s="28" t="n">
        <v>0</v>
      </c>
      <c r="AC13" s="28" t="n">
        <v>0</v>
      </c>
      <c r="AD13" s="28" t="n">
        <v>34</v>
      </c>
      <c r="AE13" s="28" t="n">
        <v>1</v>
      </c>
      <c r="AF13" s="28" t="n">
        <v>1</v>
      </c>
      <c r="AG13" s="28" t="n">
        <v>1</v>
      </c>
      <c r="AH13" s="28" t="n">
        <v>0</v>
      </c>
      <c r="AI13" s="28" t="n">
        <v>1</v>
      </c>
      <c r="AJ13" s="41" t="n">
        <f>SUM(AK13:AL13)</f>
        <v>38</v>
      </c>
      <c r="AK13" s="51" t="n">
        <v>7</v>
      </c>
      <c r="AL13" s="51" t="n">
        <v>31</v>
      </c>
      <c r="AM13" s="28" t="n">
        <v>1</v>
      </c>
      <c r="AN13" s="28" t="n">
        <v>0</v>
      </c>
      <c r="AO13" s="28" t="n">
        <v>0</v>
      </c>
      <c r="AP13" s="28" t="n">
        <f>34+50+200</f>
        <v>284</v>
      </c>
      <c r="AQ13" s="66" t="n">
        <v>250</v>
      </c>
      <c r="AR13" s="73"/>
      <c r="AS13" s="73"/>
      <c r="AT13" s="73"/>
      <c r="AU13" s="73"/>
      <c r="AV13" s="73"/>
      <c r="AW13" s="73"/>
      <c r="AX13" s="73"/>
      <c r="AY13" s="73"/>
      <c r="AZ13" s="73"/>
      <c r="BA13" s="73"/>
      <c r="BB13" s="73"/>
      <c r="BC13" s="73"/>
      <c r="BD13" s="73"/>
      <c r="BE13" s="73"/>
      <c r="BF13" s="73"/>
    </row>
    <row r="14" ht="42.2175480769231" customHeight="true">
      <c r="A14" s="6" t="s">
        <v>6</v>
      </c>
      <c r="B14" s="16" t="n">
        <v>1</v>
      </c>
      <c r="C14" s="23" t="n">
        <v>854</v>
      </c>
      <c r="D14" s="23" t="n">
        <v>2646</v>
      </c>
      <c r="E14" s="28" t="n">
        <v>20</v>
      </c>
      <c r="F14" s="28" t="n">
        <f>I14+L14+O14</f>
        <v>19</v>
      </c>
      <c r="G14" s="28" t="n">
        <f>J14+M14+P14</f>
        <v>1</v>
      </c>
      <c r="H14" s="28" t="n">
        <v>1</v>
      </c>
      <c r="I14" s="28" t="n">
        <v>1</v>
      </c>
      <c r="J14" s="28" t="n">
        <v>0</v>
      </c>
      <c r="K14" s="28" t="n">
        <v>14</v>
      </c>
      <c r="L14" s="28" t="n">
        <v>13</v>
      </c>
      <c r="M14" s="28" t="n">
        <v>1</v>
      </c>
      <c r="N14" s="28" t="n">
        <v>5</v>
      </c>
      <c r="O14" s="28" t="n">
        <v>5</v>
      </c>
      <c r="P14" s="28" t="n">
        <v>0</v>
      </c>
      <c r="Q14" s="28" t="n">
        <f>R14+S14</f>
        <v>104</v>
      </c>
      <c r="R14" s="28" t="n">
        <v>75</v>
      </c>
      <c r="S14" s="28" t="n">
        <v>29</v>
      </c>
      <c r="T14" s="28" t="n">
        <v>0</v>
      </c>
      <c r="U14" s="34" t="n">
        <f>V14+W14</f>
        <v>46600</v>
      </c>
      <c r="V14" s="34" t="n">
        <v>43125</v>
      </c>
      <c r="W14" s="34" t="n">
        <f>3475</f>
        <v>3475</v>
      </c>
      <c r="X14" s="38" t="s">
        <v>6</v>
      </c>
      <c r="Y14" s="28" t="n">
        <f>Z14+AA14+AB14</f>
        <v>0</v>
      </c>
      <c r="Z14" s="28" t="n">
        <v>0</v>
      </c>
      <c r="AA14" s="28" t="n">
        <v>0</v>
      </c>
      <c r="AB14" s="28" t="n">
        <v>0</v>
      </c>
      <c r="AC14" s="28" t="n">
        <v>0</v>
      </c>
      <c r="AD14" s="28" t="n">
        <v>40</v>
      </c>
      <c r="AE14" s="28" t="n">
        <v>1</v>
      </c>
      <c r="AF14" s="28" t="n">
        <v>1</v>
      </c>
      <c r="AG14" s="28" t="n">
        <v>1</v>
      </c>
      <c r="AH14" s="28" t="n">
        <v>0</v>
      </c>
      <c r="AI14" s="28" t="n">
        <v>1</v>
      </c>
      <c r="AJ14" s="27" t="n">
        <f>SUM(AK14:AL14)</f>
        <v>70</v>
      </c>
      <c r="AK14" s="28" t="n">
        <v>35</v>
      </c>
      <c r="AL14" s="28" t="n">
        <v>35</v>
      </c>
      <c r="AM14" s="28" t="n">
        <v>1</v>
      </c>
      <c r="AN14" s="28" t="n">
        <v>0</v>
      </c>
      <c r="AO14" s="28" t="n">
        <v>0</v>
      </c>
      <c r="AP14" s="28" t="n">
        <f>28+40</f>
        <v>68</v>
      </c>
      <c r="AQ14" s="66" t="n">
        <v>40</v>
      </c>
      <c r="AR14" s="73"/>
      <c r="AS14" s="73"/>
      <c r="AT14" s="73"/>
      <c r="AU14" s="73"/>
      <c r="AV14" s="73"/>
      <c r="AW14" s="73"/>
      <c r="AX14" s="73"/>
      <c r="AY14" s="73"/>
      <c r="AZ14" s="73"/>
      <c r="BA14" s="73"/>
      <c r="BB14" s="73"/>
      <c r="BC14" s="73"/>
      <c r="BD14" s="73"/>
      <c r="BE14" s="73"/>
      <c r="BF14" s="73"/>
    </row>
    <row r="15" ht="53.6358173076923" customHeight="true">
      <c r="A15" s="6" t="s">
        <v>7</v>
      </c>
      <c r="B15" s="16" t="n">
        <v>1</v>
      </c>
      <c r="C15" s="23" t="n">
        <v>990</v>
      </c>
      <c r="D15" s="23" t="n">
        <v>3005</v>
      </c>
      <c r="E15" s="28" t="n">
        <v>20</v>
      </c>
      <c r="F15" s="28" t="n">
        <f>I15+L15+O15</f>
        <v>13</v>
      </c>
      <c r="G15" s="28" t="n">
        <f>J15+M15+P15</f>
        <v>7</v>
      </c>
      <c r="H15" s="28" t="n">
        <v>1</v>
      </c>
      <c r="I15" s="28" t="n">
        <v>1</v>
      </c>
      <c r="J15" s="28" t="n">
        <v>0</v>
      </c>
      <c r="K15" s="28" t="n">
        <v>14</v>
      </c>
      <c r="L15" s="28" t="n">
        <v>8</v>
      </c>
      <c r="M15" s="28" t="n">
        <v>6</v>
      </c>
      <c r="N15" s="28" t="n">
        <v>5</v>
      </c>
      <c r="O15" s="28" t="n">
        <v>4</v>
      </c>
      <c r="P15" s="28" t="n">
        <v>1</v>
      </c>
      <c r="Q15" s="28" t="n">
        <f>R15+S15</f>
        <v>100</v>
      </c>
      <c r="R15" s="28" t="n">
        <v>62</v>
      </c>
      <c r="S15" s="28" t="n">
        <v>38</v>
      </c>
      <c r="T15" s="28" t="n">
        <v>0</v>
      </c>
      <c r="U15" s="34" t="n">
        <f>V15+W15</f>
        <v>188228</v>
      </c>
      <c r="V15" s="34" t="n">
        <v>165183</v>
      </c>
      <c r="W15" s="34" t="n">
        <f>9405+8525+515+4600</f>
        <v>23045</v>
      </c>
      <c r="X15" s="38" t="s">
        <v>7</v>
      </c>
      <c r="Y15" s="28" t="n">
        <f>Z15+AA15+AB15</f>
        <v>1</v>
      </c>
      <c r="Z15" s="28" t="n">
        <v>1</v>
      </c>
      <c r="AA15" s="28" t="n">
        <v>0</v>
      </c>
      <c r="AB15" s="28" t="n">
        <v>0</v>
      </c>
      <c r="AC15" s="28" t="n">
        <v>0</v>
      </c>
      <c r="AD15" s="28" t="n">
        <v>28</v>
      </c>
      <c r="AE15" s="28" t="n">
        <v>1</v>
      </c>
      <c r="AF15" s="28" t="n">
        <v>1</v>
      </c>
      <c r="AG15" s="28" t="n">
        <v>1</v>
      </c>
      <c r="AH15" s="28" t="n">
        <v>1</v>
      </c>
      <c r="AI15" s="28" t="n">
        <v>2</v>
      </c>
      <c r="AJ15" s="27" t="n">
        <f>SUM(AK15:AL15)</f>
        <v>84</v>
      </c>
      <c r="AK15" s="28" t="n">
        <v>12</v>
      </c>
      <c r="AL15" s="28" t="n">
        <v>72</v>
      </c>
      <c r="AM15" s="28" t="n">
        <v>1</v>
      </c>
      <c r="AN15" s="28" t="n">
        <v>0</v>
      </c>
      <c r="AO15" s="28" t="n">
        <v>0</v>
      </c>
      <c r="AP15" s="28" t="n">
        <f>85+56+8+47</f>
        <v>196</v>
      </c>
      <c r="AQ15" s="66" t="n">
        <v>127</v>
      </c>
      <c r="AR15" s="73"/>
      <c r="AS15" s="73"/>
      <c r="AT15" s="73"/>
      <c r="AU15" s="73"/>
      <c r="AV15" s="73"/>
      <c r="AW15" s="73"/>
      <c r="AX15" s="73"/>
      <c r="AY15" s="73"/>
      <c r="AZ15" s="73"/>
      <c r="BA15" s="73"/>
      <c r="BB15" s="73"/>
      <c r="BC15" s="73"/>
      <c r="BD15" s="73"/>
      <c r="BE15" s="73"/>
      <c r="BF15" s="73"/>
    </row>
    <row r="16" ht="38.4615384615385" customHeight="true">
      <c r="A16" s="6" t="s">
        <v>8</v>
      </c>
      <c r="B16" s="16" t="n">
        <v>1</v>
      </c>
      <c r="C16" s="23" t="n">
        <v>2910</v>
      </c>
      <c r="D16" s="23" t="n">
        <v>9287</v>
      </c>
      <c r="E16" s="28" t="n">
        <v>20</v>
      </c>
      <c r="F16" s="28" t="n">
        <f>I16+L16+O16</f>
        <v>19</v>
      </c>
      <c r="G16" s="28" t="n">
        <f>J16+M16+P16</f>
        <v>1</v>
      </c>
      <c r="H16" s="28" t="n">
        <v>1</v>
      </c>
      <c r="I16" s="28" t="n">
        <v>1</v>
      </c>
      <c r="J16" s="28" t="n">
        <v>0</v>
      </c>
      <c r="K16" s="28" t="n">
        <v>14</v>
      </c>
      <c r="L16" s="28" t="n">
        <v>14</v>
      </c>
      <c r="M16" s="28" t="n">
        <v>0</v>
      </c>
      <c r="N16" s="28" t="n">
        <v>5</v>
      </c>
      <c r="O16" s="28" t="n">
        <v>4</v>
      </c>
      <c r="P16" s="28" t="n">
        <v>1</v>
      </c>
      <c r="Q16" s="28" t="n">
        <f>R16+S16</f>
        <v>165</v>
      </c>
      <c r="R16" s="28" t="n">
        <v>94</v>
      </c>
      <c r="S16" s="28" t="n">
        <v>71</v>
      </c>
      <c r="T16" s="28" t="n">
        <v>0</v>
      </c>
      <c r="U16" s="34" t="n">
        <f>V16+W16</f>
        <v>98400</v>
      </c>
      <c r="V16" s="34" t="n">
        <v>63125</v>
      </c>
      <c r="W16" s="34" t="n">
        <f>22000+5500+7775</f>
        <v>35275</v>
      </c>
      <c r="X16" s="38" t="s">
        <v>8</v>
      </c>
      <c r="Y16" s="28" t="n">
        <f>Z16+AA16+AB16</f>
        <v>0</v>
      </c>
      <c r="Z16" s="28" t="n">
        <v>0</v>
      </c>
      <c r="AA16" s="28" t="n">
        <v>0</v>
      </c>
      <c r="AB16" s="28" t="n">
        <v>0</v>
      </c>
      <c r="AC16" s="28" t="n">
        <v>0</v>
      </c>
      <c r="AD16" s="28" t="n">
        <v>80</v>
      </c>
      <c r="AE16" s="28" t="n">
        <v>1</v>
      </c>
      <c r="AF16" s="28" t="n">
        <v>1</v>
      </c>
      <c r="AG16" s="28" t="n">
        <v>0</v>
      </c>
      <c r="AH16" s="28" t="n">
        <v>0</v>
      </c>
      <c r="AI16" s="28" t="n">
        <v>1</v>
      </c>
      <c r="AJ16" s="41" t="n">
        <f>SUM(AK16:AL16)</f>
        <v>42</v>
      </c>
      <c r="AK16" s="51" t="n">
        <v>8</v>
      </c>
      <c r="AL16" s="51" t="n">
        <v>34</v>
      </c>
      <c r="AM16" s="28" t="n">
        <v>1</v>
      </c>
      <c r="AN16" s="28" t="n">
        <v>0</v>
      </c>
      <c r="AO16" s="28" t="n">
        <v>0</v>
      </c>
      <c r="AP16" s="28" t="n">
        <f>80+47+200</f>
        <v>327</v>
      </c>
      <c r="AQ16" s="67"/>
      <c r="AR16" s="73"/>
      <c r="AS16" s="73"/>
      <c r="AT16" s="73"/>
      <c r="AU16" s="73"/>
      <c r="AV16" s="73"/>
      <c r="AW16" s="73"/>
      <c r="AX16" s="73"/>
      <c r="AY16" s="73"/>
      <c r="AZ16" s="73"/>
      <c r="BA16" s="73"/>
      <c r="BB16" s="73"/>
      <c r="BC16" s="73"/>
      <c r="BD16" s="73"/>
      <c r="BE16" s="73"/>
      <c r="BF16" s="73"/>
    </row>
    <row r="17" ht="36.9591346153846" customHeight="true">
      <c r="A17" s="6" t="s">
        <v>9</v>
      </c>
      <c r="B17" s="16" t="n">
        <v>1</v>
      </c>
      <c r="C17" s="23" t="n">
        <v>1869</v>
      </c>
      <c r="D17" s="23" t="n">
        <v>5115</v>
      </c>
      <c r="E17" s="28" t="n">
        <v>20</v>
      </c>
      <c r="F17" s="28" t="n">
        <f>I17+L17+O17</f>
        <v>10</v>
      </c>
      <c r="G17" s="28" t="n">
        <f>J17+M17+P17</f>
        <v>10</v>
      </c>
      <c r="H17" s="28" t="n">
        <v>1</v>
      </c>
      <c r="I17" s="28" t="n">
        <v>1</v>
      </c>
      <c r="J17" s="28" t="n">
        <v>0</v>
      </c>
      <c r="K17" s="28" t="n">
        <v>14</v>
      </c>
      <c r="L17" s="28" t="n">
        <v>7</v>
      </c>
      <c r="M17" s="28" t="n">
        <v>7</v>
      </c>
      <c r="N17" s="28" t="n">
        <v>5</v>
      </c>
      <c r="O17" s="28" t="n">
        <v>2</v>
      </c>
      <c r="P17" s="28" t="n">
        <v>3</v>
      </c>
      <c r="Q17" s="28" t="n">
        <f>R17+S17</f>
        <v>76</v>
      </c>
      <c r="R17" s="28" t="n">
        <v>33</v>
      </c>
      <c r="S17" s="28" t="n">
        <v>43</v>
      </c>
      <c r="T17" s="28" t="n">
        <v>0</v>
      </c>
      <c r="U17" s="34" t="n">
        <f>V17+W17</f>
        <v>77095</v>
      </c>
      <c r="V17" s="34" t="n">
        <v>63125</v>
      </c>
      <c r="W17" s="34" t="n">
        <f>8970+5000</f>
        <v>13970</v>
      </c>
      <c r="X17" s="38" t="s">
        <v>9</v>
      </c>
      <c r="Y17" s="28" t="n">
        <f>Z17+AA17+AB17</f>
        <v>0</v>
      </c>
      <c r="Z17" s="28" t="n">
        <v>0</v>
      </c>
      <c r="AA17" s="28" t="n">
        <v>0</v>
      </c>
      <c r="AB17" s="28" t="n">
        <v>0</v>
      </c>
      <c r="AC17" s="28" t="n">
        <v>0</v>
      </c>
      <c r="AD17" s="28" t="n">
        <v>33</v>
      </c>
      <c r="AE17" s="28" t="n">
        <v>1</v>
      </c>
      <c r="AF17" s="28" t="n">
        <v>1</v>
      </c>
      <c r="AG17" s="28" t="n">
        <v>0</v>
      </c>
      <c r="AH17" s="28" t="n">
        <v>0</v>
      </c>
      <c r="AI17" s="28" t="n">
        <v>1</v>
      </c>
      <c r="AJ17" s="27" t="n">
        <f>SUM(AK17:AL17)</f>
        <v>80</v>
      </c>
      <c r="AK17" s="28" t="n">
        <v>30</v>
      </c>
      <c r="AL17" s="28" t="n">
        <v>50</v>
      </c>
      <c r="AM17" s="28" t="n">
        <v>1</v>
      </c>
      <c r="AN17" s="28" t="n">
        <v>0</v>
      </c>
      <c r="AO17" s="28" t="n">
        <v>0</v>
      </c>
      <c r="AP17" s="28" t="n">
        <f>33+12+31</f>
        <v>76</v>
      </c>
      <c r="AQ17" s="66" t="n">
        <v>39</v>
      </c>
      <c r="AR17" s="73"/>
      <c r="AS17" s="73"/>
      <c r="AT17" s="73"/>
      <c r="AU17" s="73"/>
      <c r="AV17" s="73"/>
      <c r="AW17" s="73"/>
      <c r="AX17" s="73"/>
      <c r="AY17" s="73"/>
      <c r="AZ17" s="73"/>
      <c r="BA17" s="73"/>
      <c r="BB17" s="73"/>
      <c r="BC17" s="73"/>
      <c r="BD17" s="73"/>
      <c r="BE17" s="73"/>
      <c r="BF17" s="73"/>
    </row>
    <row r="18" ht="45.2223557692308" customHeight="true">
      <c r="A18" s="6" t="s">
        <v>10</v>
      </c>
      <c r="B18" s="16" t="n">
        <v>1</v>
      </c>
      <c r="C18" s="23" t="n">
        <v>2640</v>
      </c>
      <c r="D18" s="23" t="n">
        <v>8116</v>
      </c>
      <c r="E18" s="28" t="n">
        <v>20</v>
      </c>
      <c r="F18" s="28" t="n">
        <f>I18+L18+O18</f>
        <v>17</v>
      </c>
      <c r="G18" s="28" t="n">
        <f>J18+M18+P18</f>
        <v>3</v>
      </c>
      <c r="H18" s="28" t="n">
        <v>1</v>
      </c>
      <c r="I18" s="28" t="n">
        <v>1</v>
      </c>
      <c r="J18" s="28" t="n">
        <v>0</v>
      </c>
      <c r="K18" s="28" t="n">
        <v>14</v>
      </c>
      <c r="L18" s="28" t="n">
        <v>11</v>
      </c>
      <c r="M18" s="28" t="n">
        <v>3</v>
      </c>
      <c r="N18" s="28" t="n">
        <v>5</v>
      </c>
      <c r="O18" s="28" t="n">
        <v>5</v>
      </c>
      <c r="P18" s="28" t="n">
        <v>0</v>
      </c>
      <c r="Q18" s="28" t="n">
        <f>R18+S18</f>
        <v>216</v>
      </c>
      <c r="R18" s="32" t="n">
        <v>98</v>
      </c>
      <c r="S18" s="32" t="n">
        <v>118</v>
      </c>
      <c r="T18" s="28" t="n">
        <v>0</v>
      </c>
      <c r="U18" s="34" t="n">
        <f>V18+W18</f>
        <v>102048</v>
      </c>
      <c r="V18" s="34" t="n">
        <v>63125</v>
      </c>
      <c r="W18" s="34" t="n">
        <f>25907+5371+4030+3615</f>
        <v>38923</v>
      </c>
      <c r="X18" s="38" t="s">
        <v>10</v>
      </c>
      <c r="Y18" s="28" t="n">
        <f>Z18+AA18+AB18</f>
        <v>0</v>
      </c>
      <c r="Z18" s="28" t="n">
        <v>0</v>
      </c>
      <c r="AA18" s="28" t="n">
        <v>0</v>
      </c>
      <c r="AB18" s="28" t="n">
        <v>0</v>
      </c>
      <c r="AC18" s="28" t="n">
        <v>0</v>
      </c>
      <c r="AD18" s="28" t="n">
        <v>77</v>
      </c>
      <c r="AE18" s="28" t="n">
        <v>2</v>
      </c>
      <c r="AF18" s="28" t="n">
        <v>3</v>
      </c>
      <c r="AG18" s="28" t="n">
        <v>1</v>
      </c>
      <c r="AH18" s="28" t="n">
        <v>0</v>
      </c>
      <c r="AI18" s="28" t="n">
        <v>1</v>
      </c>
      <c r="AJ18" s="27" t="n">
        <f>SUM(AK18:AL18)</f>
        <v>20</v>
      </c>
      <c r="AK18" s="28" t="n">
        <v>10</v>
      </c>
      <c r="AL18" s="28" t="n">
        <v>10</v>
      </c>
      <c r="AM18" s="28" t="n">
        <v>0</v>
      </c>
      <c r="AN18" s="28" t="n">
        <v>0</v>
      </c>
      <c r="AO18" s="28" t="n">
        <v>0</v>
      </c>
      <c r="AP18" s="28" t="n">
        <f>77+156+98+70</f>
        <v>401</v>
      </c>
      <c r="AQ18" s="66" t="n">
        <v>158</v>
      </c>
      <c r="AR18" s="73"/>
      <c r="AS18" s="73"/>
      <c r="AT18" s="73"/>
      <c r="AU18" s="73"/>
      <c r="AV18" s="73"/>
      <c r="AW18" s="73"/>
      <c r="AX18" s="73"/>
      <c r="AY18" s="73"/>
      <c r="AZ18" s="73"/>
      <c r="BA18" s="73"/>
      <c r="BB18" s="73"/>
      <c r="BC18" s="73"/>
      <c r="BD18" s="73"/>
      <c r="BE18" s="73"/>
      <c r="BF18" s="73"/>
    </row>
    <row r="19" ht="41.4663461538462" customHeight="true">
      <c r="A19" s="6" t="s">
        <v>11</v>
      </c>
      <c r="B19" s="16" t="n">
        <v>1</v>
      </c>
      <c r="C19" s="23" t="n">
        <v>941</v>
      </c>
      <c r="D19" s="23" t="n">
        <v>3203</v>
      </c>
      <c r="E19" s="28" t="n">
        <v>20</v>
      </c>
      <c r="F19" s="28" t="n">
        <f>I19+L19+O19</f>
        <v>17</v>
      </c>
      <c r="G19" s="28" t="n">
        <f>J19+M19+P19</f>
        <v>3</v>
      </c>
      <c r="H19" s="28" t="n">
        <v>1</v>
      </c>
      <c r="I19" s="28" t="n">
        <v>1</v>
      </c>
      <c r="J19" s="28" t="n">
        <v>0</v>
      </c>
      <c r="K19" s="28" t="n">
        <v>14</v>
      </c>
      <c r="L19" s="28" t="n">
        <v>11</v>
      </c>
      <c r="M19" s="28" t="n">
        <v>3</v>
      </c>
      <c r="N19" s="28" t="n">
        <v>5</v>
      </c>
      <c r="O19" s="28" t="n">
        <v>5</v>
      </c>
      <c r="P19" s="28" t="n">
        <v>0</v>
      </c>
      <c r="Q19" s="28" t="n">
        <f>R19+S19</f>
        <v>160</v>
      </c>
      <c r="R19" s="28" t="n">
        <v>117</v>
      </c>
      <c r="S19" s="28" t="n">
        <v>43</v>
      </c>
      <c r="T19" s="16" t="n">
        <v>1</v>
      </c>
      <c r="U19" s="34" t="n">
        <f>V19+W19</f>
        <v>1188696</v>
      </c>
      <c r="V19" s="34" t="n">
        <v>979598</v>
      </c>
      <c r="W19" s="34" t="n">
        <f>4970+2500+2500+2550+2850+515+3807+189406</f>
        <v>209098</v>
      </c>
      <c r="X19" s="38" t="s">
        <v>11</v>
      </c>
      <c r="Y19" s="28" t="n">
        <f>Z19+AA19+AB19</f>
        <v>0</v>
      </c>
      <c r="Z19" s="28" t="n">
        <v>0</v>
      </c>
      <c r="AA19" s="28" t="n">
        <v>0</v>
      </c>
      <c r="AB19" s="28" t="n">
        <v>0</v>
      </c>
      <c r="AC19" s="28" t="n">
        <v>0</v>
      </c>
      <c r="AD19" s="28" t="n">
        <v>0</v>
      </c>
      <c r="AE19" s="28" t="n">
        <v>1</v>
      </c>
      <c r="AF19" s="28" t="n">
        <v>2</v>
      </c>
      <c r="AG19" s="28" t="n">
        <v>1</v>
      </c>
      <c r="AH19" s="28" t="n">
        <v>0</v>
      </c>
      <c r="AI19" s="28" t="n">
        <v>2</v>
      </c>
      <c r="AJ19" s="27" t="n">
        <f>SUM(AK19:AL19)</f>
        <v>70</v>
      </c>
      <c r="AK19" s="28" t="n">
        <v>20</v>
      </c>
      <c r="AL19" s="28" t="n">
        <v>50</v>
      </c>
      <c r="AM19" s="28" t="n">
        <v>1</v>
      </c>
      <c r="AN19" s="28" t="n">
        <v>1</v>
      </c>
      <c r="AO19" s="28" t="n">
        <v>0</v>
      </c>
      <c r="AP19" s="28" t="n">
        <f>100+60+90+87+41+2215</f>
        <v>2593</v>
      </c>
      <c r="AQ19" s="66" t="n">
        <v>36</v>
      </c>
      <c r="AR19" s="73"/>
      <c r="AS19" s="73"/>
      <c r="AT19" s="73"/>
      <c r="AU19" s="73"/>
      <c r="AV19" s="73"/>
      <c r="AW19" s="73"/>
      <c r="AX19" s="73"/>
      <c r="AY19" s="73"/>
      <c r="AZ19" s="73"/>
      <c r="BA19" s="73"/>
      <c r="BB19" s="73"/>
      <c r="BC19" s="73"/>
      <c r="BD19" s="73"/>
      <c r="BE19" s="73"/>
      <c r="BF19" s="73"/>
    </row>
    <row r="20" ht="41.4663461538462" customHeight="true">
      <c r="A20" s="6" t="s">
        <v>12</v>
      </c>
      <c r="B20" s="16" t="n">
        <v>1</v>
      </c>
      <c r="C20" s="23" t="n">
        <v>863</v>
      </c>
      <c r="D20" s="23" t="n">
        <v>2943</v>
      </c>
      <c r="E20" s="28" t="n">
        <v>20</v>
      </c>
      <c r="F20" s="28" t="n">
        <f>I20+L20+O20</f>
        <v>18</v>
      </c>
      <c r="G20" s="28" t="n">
        <f>J20+M20+P20</f>
        <v>2</v>
      </c>
      <c r="H20" s="28" t="n">
        <v>1</v>
      </c>
      <c r="I20" s="28" t="n">
        <v>1</v>
      </c>
      <c r="J20" s="28" t="n">
        <v>0</v>
      </c>
      <c r="K20" s="28" t="n">
        <v>14</v>
      </c>
      <c r="L20" s="28" t="n">
        <v>13</v>
      </c>
      <c r="M20" s="28" t="n">
        <v>1</v>
      </c>
      <c r="N20" s="28" t="n">
        <v>5</v>
      </c>
      <c r="O20" s="28" t="n">
        <v>4</v>
      </c>
      <c r="P20" s="28" t="n">
        <v>1</v>
      </c>
      <c r="Q20" s="28" t="n">
        <f>R20+S20</f>
        <v>102</v>
      </c>
      <c r="R20" s="28" t="n">
        <v>74</v>
      </c>
      <c r="S20" s="28" t="n">
        <v>28</v>
      </c>
      <c r="T20" s="28" t="n">
        <v>0</v>
      </c>
      <c r="U20" s="34" t="n">
        <f>V20+W20</f>
        <v>100970</v>
      </c>
      <c r="V20" s="34" t="n">
        <v>81836</v>
      </c>
      <c r="W20" s="34" t="n">
        <f>2500+2500+2740+3375+8019</f>
        <v>19134</v>
      </c>
      <c r="X20" s="38" t="s">
        <v>12</v>
      </c>
      <c r="Y20" s="28" t="n">
        <f>Z20+AA20+AB20</f>
        <v>0</v>
      </c>
      <c r="Z20" s="28" t="n">
        <v>0</v>
      </c>
      <c r="AA20" s="28" t="n">
        <v>0</v>
      </c>
      <c r="AB20" s="28" t="n">
        <v>0</v>
      </c>
      <c r="AC20" s="28" t="n">
        <v>0</v>
      </c>
      <c r="AD20" s="28" t="n">
        <v>41</v>
      </c>
      <c r="AE20" s="28" t="n">
        <v>1</v>
      </c>
      <c r="AF20" s="28" t="n">
        <v>2</v>
      </c>
      <c r="AG20" s="28" t="n">
        <v>1</v>
      </c>
      <c r="AH20" s="28" t="n">
        <v>1</v>
      </c>
      <c r="AI20" s="28" t="n">
        <v>1</v>
      </c>
      <c r="AJ20" s="27" t="n">
        <f>SUM(AK20:AL20)</f>
        <v>50</v>
      </c>
      <c r="AK20" s="28" t="n">
        <v>30</v>
      </c>
      <c r="AL20" s="28" t="n">
        <v>20</v>
      </c>
      <c r="AM20" s="28" t="n">
        <v>0</v>
      </c>
      <c r="AN20" s="28" t="n">
        <v>0</v>
      </c>
      <c r="AO20" s="28" t="n">
        <v>0</v>
      </c>
      <c r="AP20" s="28" t="n">
        <f>50+54+110+110+41</f>
        <v>365</v>
      </c>
      <c r="AQ20" s="66" t="n">
        <v>0</v>
      </c>
      <c r="AR20" s="73"/>
      <c r="AS20" s="73"/>
      <c r="AT20" s="73"/>
      <c r="AU20" s="73"/>
      <c r="AV20" s="73"/>
      <c r="AW20" s="73"/>
      <c r="AX20" s="73"/>
      <c r="AY20" s="73"/>
      <c r="AZ20" s="73"/>
      <c r="BA20" s="73"/>
      <c r="BB20" s="73"/>
      <c r="BC20" s="73"/>
      <c r="BD20" s="73"/>
      <c r="BE20" s="73"/>
      <c r="BF20" s="73"/>
    </row>
    <row r="21" ht="37.7103365384615" customHeight="true">
      <c r="A21" s="6" t="s">
        <v>13</v>
      </c>
      <c r="B21" s="16" t="n">
        <v>1</v>
      </c>
      <c r="C21" s="23" t="n">
        <v>1242</v>
      </c>
      <c r="D21" s="23" t="n">
        <v>3667</v>
      </c>
      <c r="E21" s="28" t="n">
        <v>20</v>
      </c>
      <c r="F21" s="28" t="n">
        <f>I21+L21+O21</f>
        <v>18</v>
      </c>
      <c r="G21" s="28" t="n">
        <f>J21+M21+P21</f>
        <v>2</v>
      </c>
      <c r="H21" s="28" t="n">
        <v>1</v>
      </c>
      <c r="I21" s="28" t="n">
        <v>1</v>
      </c>
      <c r="J21" s="28" t="n">
        <v>0</v>
      </c>
      <c r="K21" s="28" t="n">
        <v>14</v>
      </c>
      <c r="L21" s="28" t="n">
        <v>12</v>
      </c>
      <c r="M21" s="28" t="n">
        <v>2</v>
      </c>
      <c r="N21" s="28" t="n">
        <v>5</v>
      </c>
      <c r="O21" s="28" t="n">
        <v>5</v>
      </c>
      <c r="P21" s="28" t="n">
        <v>0</v>
      </c>
      <c r="Q21" s="28" t="n">
        <f>R21+S21</f>
        <v>128</v>
      </c>
      <c r="R21" s="28" t="n">
        <v>78</v>
      </c>
      <c r="S21" s="28" t="n">
        <v>50</v>
      </c>
      <c r="T21" s="28" t="n">
        <v>0</v>
      </c>
      <c r="U21" s="34" t="n">
        <f>V21+W21</f>
        <v>67860</v>
      </c>
      <c r="V21" s="34" t="n">
        <v>30000</v>
      </c>
      <c r="W21" s="34" t="n">
        <v>37860</v>
      </c>
      <c r="X21" s="38" t="s">
        <v>13</v>
      </c>
      <c r="Y21" s="28" t="n">
        <f>Z21+AA21+AB21</f>
        <v>1</v>
      </c>
      <c r="Z21" s="28" t="n">
        <v>1</v>
      </c>
      <c r="AA21" s="28" t="n">
        <v>0</v>
      </c>
      <c r="AB21" s="28" t="n">
        <v>0</v>
      </c>
      <c r="AC21" s="28" t="n">
        <v>0</v>
      </c>
      <c r="AD21" s="32" t="n">
        <v>69</v>
      </c>
      <c r="AE21" s="28" t="n">
        <v>1</v>
      </c>
      <c r="AF21" s="28" t="n">
        <v>2</v>
      </c>
      <c r="AG21" s="28" t="n">
        <v>1</v>
      </c>
      <c r="AH21" s="28" t="n">
        <v>2</v>
      </c>
      <c r="AI21" s="28" t="n">
        <v>1</v>
      </c>
      <c r="AJ21" s="27" t="n">
        <f>SUM(AK21:AL21)</f>
        <v>42</v>
      </c>
      <c r="AK21" s="28" t="n">
        <v>26</v>
      </c>
      <c r="AL21" s="28" t="n">
        <v>16</v>
      </c>
      <c r="AM21" s="28" t="n">
        <v>1</v>
      </c>
      <c r="AN21" s="28" t="n">
        <v>0</v>
      </c>
      <c r="AO21" s="28" t="n">
        <v>0</v>
      </c>
      <c r="AP21" s="32" t="n">
        <v>69</v>
      </c>
      <c r="AQ21" s="66" t="n">
        <v>0</v>
      </c>
      <c r="AR21" s="73"/>
      <c r="AS21" s="73"/>
      <c r="AT21" s="73"/>
      <c r="AU21" s="73"/>
      <c r="AV21" s="73"/>
      <c r="AW21" s="73"/>
      <c r="AX21" s="73"/>
      <c r="AY21" s="73"/>
      <c r="AZ21" s="73"/>
      <c r="BA21" s="73"/>
      <c r="BB21" s="73"/>
      <c r="BC21" s="73"/>
      <c r="BD21" s="73"/>
      <c r="BE21" s="73"/>
      <c r="BF21" s="73"/>
    </row>
    <row r="22" ht="39.9639423076923" customHeight="true">
      <c r="A22" s="6" t="s">
        <v>14</v>
      </c>
      <c r="B22" s="16" t="n">
        <v>1</v>
      </c>
      <c r="C22" s="23" t="n">
        <v>775</v>
      </c>
      <c r="D22" s="23" t="n">
        <v>2662</v>
      </c>
      <c r="E22" s="28" t="n">
        <v>20</v>
      </c>
      <c r="F22" s="28" t="n">
        <f>I22+L22+O22</f>
        <v>18</v>
      </c>
      <c r="G22" s="28" t="n">
        <f>J22+M22+P22</f>
        <v>2</v>
      </c>
      <c r="H22" s="28" t="n">
        <v>1</v>
      </c>
      <c r="I22" s="28" t="n">
        <v>1</v>
      </c>
      <c r="J22" s="28" t="n">
        <v>0</v>
      </c>
      <c r="K22" s="28" t="n">
        <v>14</v>
      </c>
      <c r="L22" s="28" t="n">
        <v>14</v>
      </c>
      <c r="M22" s="28" t="n">
        <v>0</v>
      </c>
      <c r="N22" s="28" t="n">
        <v>5</v>
      </c>
      <c r="O22" s="28" t="n">
        <v>3</v>
      </c>
      <c r="P22" s="28" t="n">
        <v>2</v>
      </c>
      <c r="Q22" s="28" t="n">
        <f>R22+S22</f>
        <v>64</v>
      </c>
      <c r="R22" s="28" t="n">
        <v>57</v>
      </c>
      <c r="S22" s="28" t="n">
        <v>7</v>
      </c>
      <c r="T22" s="28" t="n">
        <v>0</v>
      </c>
      <c r="U22" s="34" t="n">
        <f>V22+W22</f>
        <v>92137</v>
      </c>
      <c r="V22" s="34" t="n">
        <v>45183</v>
      </c>
      <c r="W22" s="34" t="n">
        <f>46439+515</f>
        <v>46954</v>
      </c>
      <c r="X22" s="38" t="s">
        <v>14</v>
      </c>
      <c r="Y22" s="28" t="n">
        <f>Z22+AA22+AB22</f>
        <v>0</v>
      </c>
      <c r="Z22" s="28" t="n">
        <v>0</v>
      </c>
      <c r="AA22" s="28" t="n">
        <v>0</v>
      </c>
      <c r="AB22" s="28" t="n">
        <v>0</v>
      </c>
      <c r="AC22" s="28" t="n">
        <v>0</v>
      </c>
      <c r="AD22" s="28" t="n">
        <v>34</v>
      </c>
      <c r="AE22" s="28" t="n">
        <v>1</v>
      </c>
      <c r="AF22" s="28" t="n">
        <v>2</v>
      </c>
      <c r="AG22" s="28" t="n">
        <v>1</v>
      </c>
      <c r="AH22" s="28" t="n">
        <v>0</v>
      </c>
      <c r="AI22" s="28" t="n">
        <v>1</v>
      </c>
      <c r="AJ22" s="27" t="n">
        <f>SUM(AK22:AL22)</f>
        <v>55</v>
      </c>
      <c r="AK22" s="28" t="n">
        <v>10</v>
      </c>
      <c r="AL22" s="28" t="n">
        <v>45</v>
      </c>
      <c r="AM22" s="28" t="n">
        <v>0</v>
      </c>
      <c r="AN22" s="28" t="n">
        <v>0</v>
      </c>
      <c r="AO22" s="28" t="n">
        <v>0</v>
      </c>
      <c r="AP22" s="28" t="n">
        <f>34+15+75</f>
        <v>124</v>
      </c>
      <c r="AQ22" s="66" t="n">
        <v>80</v>
      </c>
      <c r="AR22" s="73"/>
      <c r="AS22" s="73"/>
      <c r="AT22" s="73"/>
      <c r="AU22" s="73"/>
      <c r="AV22" s="73"/>
      <c r="AW22" s="73"/>
      <c r="AX22" s="73"/>
      <c r="AY22" s="73"/>
      <c r="AZ22" s="73"/>
      <c r="BA22" s="73"/>
      <c r="BB22" s="73"/>
      <c r="BC22" s="73"/>
      <c r="BD22" s="73"/>
      <c r="BE22" s="73"/>
      <c r="BF22" s="73"/>
    </row>
    <row r="23" ht="52.1334134615385" customHeight="true">
      <c r="A23" s="6" t="s">
        <v>15</v>
      </c>
      <c r="B23" s="16" t="n">
        <v>1</v>
      </c>
      <c r="C23" s="23" t="n">
        <v>357</v>
      </c>
      <c r="D23" s="23" t="n">
        <v>1161</v>
      </c>
      <c r="E23" s="28" t="n">
        <v>20</v>
      </c>
      <c r="F23" s="28" t="n">
        <f>I23+L23+O23</f>
        <v>17</v>
      </c>
      <c r="G23" s="28" t="n">
        <f>J23+M23+P23</f>
        <v>3</v>
      </c>
      <c r="H23" s="28" t="n">
        <v>1</v>
      </c>
      <c r="I23" s="28" t="n">
        <v>1</v>
      </c>
      <c r="J23" s="28" t="n">
        <v>0</v>
      </c>
      <c r="K23" s="28" t="n">
        <v>14</v>
      </c>
      <c r="L23" s="28" t="n">
        <v>11</v>
      </c>
      <c r="M23" s="28" t="n">
        <v>3</v>
      </c>
      <c r="N23" s="28" t="n">
        <v>5</v>
      </c>
      <c r="O23" s="28" t="n">
        <v>5</v>
      </c>
      <c r="P23" s="28" t="n">
        <v>0</v>
      </c>
      <c r="Q23" s="28" t="n">
        <f>R23+S23</f>
        <v>61</v>
      </c>
      <c r="R23" s="28" t="n">
        <v>49</v>
      </c>
      <c r="S23" s="28" t="n">
        <v>12</v>
      </c>
      <c r="T23" s="28" t="n">
        <v>0</v>
      </c>
      <c r="U23" s="28" t="n">
        <v>0</v>
      </c>
      <c r="V23" s="28" t="n">
        <v>0</v>
      </c>
      <c r="W23" s="28" t="n">
        <v>0</v>
      </c>
      <c r="X23" s="38" t="s">
        <v>15</v>
      </c>
      <c r="Y23" s="28" t="n">
        <f>Z23+AA23+AB23</f>
        <v>0</v>
      </c>
      <c r="Z23" s="28" t="n">
        <v>0</v>
      </c>
      <c r="AA23" s="28" t="n">
        <v>0</v>
      </c>
      <c r="AB23" s="28" t="n">
        <v>0</v>
      </c>
      <c r="AC23" s="28" t="n">
        <v>0</v>
      </c>
      <c r="AD23" s="28" t="n">
        <v>0</v>
      </c>
      <c r="AE23" s="28" t="n">
        <v>1</v>
      </c>
      <c r="AF23" s="28" t="n">
        <v>1</v>
      </c>
      <c r="AG23" s="28" t="n">
        <v>0</v>
      </c>
      <c r="AH23" s="28" t="n">
        <v>1</v>
      </c>
      <c r="AI23" s="28" t="n">
        <v>1</v>
      </c>
      <c r="AJ23" s="27" t="n">
        <f>SUM(AK23:AL23)</f>
        <v>18</v>
      </c>
      <c r="AK23" s="28" t="n">
        <v>8</v>
      </c>
      <c r="AL23" s="28" t="n">
        <v>10</v>
      </c>
      <c r="AM23" s="28" t="n">
        <v>0</v>
      </c>
      <c r="AN23" s="28" t="n">
        <v>0</v>
      </c>
      <c r="AO23" s="28" t="n">
        <v>0</v>
      </c>
      <c r="AP23" s="28" t="n">
        <v>0</v>
      </c>
      <c r="AQ23" s="66" t="n">
        <v>0</v>
      </c>
      <c r="AR23" s="73"/>
      <c r="AS23" s="73"/>
      <c r="AT23" s="73"/>
      <c r="AU23" s="73"/>
      <c r="AV23" s="73"/>
      <c r="AW23" s="73"/>
      <c r="AX23" s="73"/>
      <c r="AY23" s="73"/>
      <c r="AZ23" s="73"/>
      <c r="BA23" s="73"/>
      <c r="BB23" s="73"/>
      <c r="BC23" s="73"/>
      <c r="BD23" s="73"/>
      <c r="BE23" s="73"/>
      <c r="BF23" s="73"/>
    </row>
    <row r="24" ht="40.7151442307692" customHeight="true">
      <c r="A24" s="6" t="s">
        <v>16</v>
      </c>
      <c r="B24" s="17" t="n">
        <v>1</v>
      </c>
      <c r="C24" s="24" t="n">
        <v>937</v>
      </c>
      <c r="D24" s="24" t="n">
        <v>2994</v>
      </c>
      <c r="E24" s="28" t="n">
        <v>20</v>
      </c>
      <c r="F24" s="28" t="n">
        <f>I24+L24+O24</f>
        <v>17</v>
      </c>
      <c r="G24" s="28" t="n">
        <f>J24+M24+P24</f>
        <v>3</v>
      </c>
      <c r="H24" s="28" t="n">
        <v>1</v>
      </c>
      <c r="I24" s="28" t="n">
        <v>0</v>
      </c>
      <c r="J24" s="28" t="n">
        <v>1</v>
      </c>
      <c r="K24" s="28" t="n">
        <v>14</v>
      </c>
      <c r="L24" s="28" t="n">
        <v>13</v>
      </c>
      <c r="M24" s="28" t="n">
        <v>1</v>
      </c>
      <c r="N24" s="28" t="n">
        <v>5</v>
      </c>
      <c r="O24" s="28" t="n">
        <v>4</v>
      </c>
      <c r="P24" s="28" t="n">
        <v>1</v>
      </c>
      <c r="Q24" s="28" t="n">
        <f>R24+S24</f>
        <v>65</v>
      </c>
      <c r="R24" s="28" t="n">
        <v>40</v>
      </c>
      <c r="S24" s="28" t="n">
        <v>25</v>
      </c>
      <c r="T24" s="17" t="n">
        <v>1</v>
      </c>
      <c r="U24" s="34" t="n">
        <f>V24+W24</f>
        <v>82606</v>
      </c>
      <c r="V24" s="34" t="n">
        <v>65183</v>
      </c>
      <c r="W24" s="34" t="n">
        <f>6320+3740+3088+4275</f>
        <v>17423</v>
      </c>
      <c r="X24" s="38" t="s">
        <v>16</v>
      </c>
      <c r="Y24" s="28" t="n">
        <f>Z24+AA24+AB24</f>
        <v>1</v>
      </c>
      <c r="Z24" s="17" t="n">
        <v>1</v>
      </c>
      <c r="AA24" s="28" t="n">
        <v>0</v>
      </c>
      <c r="AB24" s="28" t="n">
        <v>0</v>
      </c>
      <c r="AC24" s="28" t="n">
        <v>0</v>
      </c>
      <c r="AD24" s="28" t="n">
        <v>0</v>
      </c>
      <c r="AE24" s="28" t="n">
        <v>1</v>
      </c>
      <c r="AF24" s="28" t="n">
        <v>1</v>
      </c>
      <c r="AG24" s="28" t="n">
        <v>1</v>
      </c>
      <c r="AH24" s="28"/>
      <c r="AI24" s="28" t="n">
        <v>2</v>
      </c>
      <c r="AJ24" s="27" t="n">
        <f>SUM(AK24:AL24)</f>
        <v>95</v>
      </c>
      <c r="AK24" s="28" t="n">
        <v>18</v>
      </c>
      <c r="AL24" s="28" t="n">
        <v>77</v>
      </c>
      <c r="AM24" s="28" t="n">
        <v>1</v>
      </c>
      <c r="AN24" s="28" t="n">
        <v>0</v>
      </c>
      <c r="AO24" s="28" t="n">
        <v>0</v>
      </c>
      <c r="AP24" s="28" t="n">
        <f>107+40+140</f>
        <v>287</v>
      </c>
      <c r="AQ24" s="66" t="n">
        <v>80</v>
      </c>
      <c r="AR24" s="10"/>
      <c r="AS24" s="10"/>
      <c r="AT24" s="10"/>
      <c r="AU24" s="10"/>
      <c r="AV24" s="10"/>
      <c r="AW24" s="10"/>
      <c r="AX24" s="10"/>
      <c r="AY24" s="10"/>
      <c r="AZ24" s="10"/>
      <c r="BA24" s="10"/>
      <c r="BB24" s="10"/>
      <c r="BC24" s="10"/>
      <c r="BD24" s="10"/>
      <c r="BE24" s="10"/>
      <c r="BF24" s="74"/>
    </row>
    <row r="25" ht="32.4519230769231" customHeight="true">
      <c r="A25" s="6" t="s">
        <v>17</v>
      </c>
      <c r="B25" s="17" t="n">
        <v>1</v>
      </c>
      <c r="C25" s="24" t="n">
        <v>870</v>
      </c>
      <c r="D25" s="24" t="n">
        <v>2685</v>
      </c>
      <c r="E25" s="28" t="n">
        <v>20</v>
      </c>
      <c r="F25" s="28" t="n">
        <f>I25+L25+O25</f>
        <v>12</v>
      </c>
      <c r="G25" s="28" t="n">
        <f>J25+M25+P25</f>
        <v>8</v>
      </c>
      <c r="H25" s="28" t="n">
        <v>1</v>
      </c>
      <c r="I25" s="28" t="n">
        <v>1</v>
      </c>
      <c r="J25" s="28" t="n">
        <v>0</v>
      </c>
      <c r="K25" s="28" t="n">
        <v>14</v>
      </c>
      <c r="L25" s="28" t="n">
        <v>7</v>
      </c>
      <c r="M25" s="28" t="n">
        <v>7</v>
      </c>
      <c r="N25" s="28" t="n">
        <v>5</v>
      </c>
      <c r="O25" s="28" t="n">
        <v>4</v>
      </c>
      <c r="P25" s="28" t="n">
        <v>1</v>
      </c>
      <c r="Q25" s="28" t="n">
        <f>R25+S25</f>
        <v>130</v>
      </c>
      <c r="R25" s="28" t="n">
        <v>56</v>
      </c>
      <c r="S25" s="28" t="n">
        <v>74</v>
      </c>
      <c r="T25" s="28" t="n">
        <v>0</v>
      </c>
      <c r="U25" s="34" t="n">
        <f>V25+W25</f>
        <v>5146</v>
      </c>
      <c r="V25" s="34" t="n">
        <v>2058</v>
      </c>
      <c r="W25" s="34" t="n">
        <v>3088</v>
      </c>
      <c r="X25" s="38" t="s">
        <v>17</v>
      </c>
      <c r="Y25" s="28" t="n">
        <f>Z25+AA25+AB25</f>
        <v>0</v>
      </c>
      <c r="Z25" s="28" t="n">
        <v>0</v>
      </c>
      <c r="AA25" s="28" t="n">
        <v>0</v>
      </c>
      <c r="AB25" s="28" t="n">
        <v>0</v>
      </c>
      <c r="AC25" s="28" t="n">
        <v>0</v>
      </c>
      <c r="AD25" s="28" t="n">
        <v>0</v>
      </c>
      <c r="AE25" s="28" t="n">
        <v>1</v>
      </c>
      <c r="AF25" s="28" t="n">
        <v>7</v>
      </c>
      <c r="AG25" s="28" t="n">
        <v>0</v>
      </c>
      <c r="AH25" s="28" t="n">
        <v>0</v>
      </c>
      <c r="AI25" s="28" t="n">
        <v>1</v>
      </c>
      <c r="AJ25" s="27" t="n">
        <f>SUM(AK25:AL25)</f>
        <v>31</v>
      </c>
      <c r="AK25" s="28" t="n">
        <v>15</v>
      </c>
      <c r="AL25" s="28" t="n">
        <v>16</v>
      </c>
      <c r="AM25" s="28" t="n">
        <v>0</v>
      </c>
      <c r="AN25" s="28" t="n">
        <v>0</v>
      </c>
      <c r="AO25" s="28" t="n">
        <v>0</v>
      </c>
      <c r="AP25" s="28" t="n">
        <v>0</v>
      </c>
      <c r="AQ25" s="66" t="n">
        <v>0</v>
      </c>
      <c r="AR25" s="10"/>
      <c r="AS25" s="10"/>
      <c r="AT25" s="10"/>
      <c r="AU25" s="10"/>
      <c r="AV25" s="10"/>
      <c r="AW25" s="10"/>
      <c r="AX25" s="10"/>
      <c r="AY25" s="10"/>
      <c r="AZ25" s="10"/>
      <c r="BA25" s="10"/>
      <c r="BB25" s="10"/>
      <c r="BC25" s="10"/>
      <c r="BD25" s="10"/>
      <c r="BE25" s="10"/>
      <c r="BF25" s="74"/>
    </row>
    <row r="26" ht="33.9543269230769" customHeight="true">
      <c r="A26" s="6" t="s">
        <v>18</v>
      </c>
      <c r="B26" s="17" t="n">
        <v>1</v>
      </c>
      <c r="C26" s="24" t="n">
        <v>1871</v>
      </c>
      <c r="D26" s="24" t="n">
        <v>6319</v>
      </c>
      <c r="E26" s="28" t="n">
        <v>20</v>
      </c>
      <c r="F26" s="28" t="n">
        <f>I26+L26+O26</f>
        <v>13</v>
      </c>
      <c r="G26" s="28" t="n">
        <f>J26+M26+P26</f>
        <v>7</v>
      </c>
      <c r="H26" s="28" t="n">
        <v>1</v>
      </c>
      <c r="I26" s="28" t="n">
        <v>0</v>
      </c>
      <c r="J26" s="28" t="n">
        <v>1</v>
      </c>
      <c r="K26" s="28" t="n">
        <v>14</v>
      </c>
      <c r="L26" s="28" t="n">
        <v>12</v>
      </c>
      <c r="M26" s="28" t="n">
        <v>2</v>
      </c>
      <c r="N26" s="28" t="n">
        <v>5</v>
      </c>
      <c r="O26" s="28" t="n">
        <v>1</v>
      </c>
      <c r="P26" s="28" t="n">
        <v>4</v>
      </c>
      <c r="Q26" s="28" t="n">
        <f>R26+S26</f>
        <v>105</v>
      </c>
      <c r="R26" s="28" t="n">
        <v>45</v>
      </c>
      <c r="S26" s="28" t="n">
        <v>60</v>
      </c>
      <c r="T26" s="28" t="n">
        <v>0</v>
      </c>
      <c r="U26" s="34" t="n">
        <f>V26+W26</f>
        <v>196491</v>
      </c>
      <c r="V26" s="34" t="n">
        <v>162183</v>
      </c>
      <c r="W26" s="34" t="n">
        <f>19418+7500+515+6875</f>
        <v>34308</v>
      </c>
      <c r="X26" s="38" t="s">
        <v>18</v>
      </c>
      <c r="Y26" s="28" t="n">
        <f>Z26+AA26+AB26</f>
        <v>1</v>
      </c>
      <c r="Z26" s="17" t="n">
        <v>1</v>
      </c>
      <c r="AA26" s="28" t="n">
        <v>0</v>
      </c>
      <c r="AB26" s="28" t="n">
        <v>0</v>
      </c>
      <c r="AC26" s="28" t="n">
        <v>0</v>
      </c>
      <c r="AD26" s="28" t="n">
        <v>0</v>
      </c>
      <c r="AE26" s="28" t="n">
        <v>1</v>
      </c>
      <c r="AF26" s="28" t="n">
        <v>2</v>
      </c>
      <c r="AG26" s="28" t="n">
        <v>1</v>
      </c>
      <c r="AH26" s="28" t="n">
        <v>0</v>
      </c>
      <c r="AI26" s="28" t="n">
        <v>1</v>
      </c>
      <c r="AJ26" s="27" t="n">
        <f>SUM(AK26:AL26)</f>
        <v>33</v>
      </c>
      <c r="AK26" s="28" t="n">
        <v>20</v>
      </c>
      <c r="AL26" s="28" t="n">
        <v>13</v>
      </c>
      <c r="AM26" s="28" t="n">
        <v>0</v>
      </c>
      <c r="AN26" s="28" t="n">
        <v>0</v>
      </c>
      <c r="AO26" s="28" t="n">
        <v>0</v>
      </c>
      <c r="AP26" s="28" t="n">
        <f>19+160</f>
        <v>179</v>
      </c>
      <c r="AQ26" s="66" t="n">
        <v>96</v>
      </c>
      <c r="AR26" s="10"/>
      <c r="AS26" s="10"/>
      <c r="AT26" s="10"/>
      <c r="AU26" s="10"/>
      <c r="AV26" s="10"/>
      <c r="AW26" s="10"/>
      <c r="AX26" s="10"/>
      <c r="AY26" s="10"/>
      <c r="AZ26" s="10"/>
      <c r="BA26" s="10"/>
      <c r="BB26" s="10"/>
      <c r="BC26" s="10"/>
      <c r="BD26" s="10"/>
      <c r="BE26" s="10"/>
      <c r="BF26" s="74"/>
    </row>
    <row r="27" ht="37.7103365384615" customHeight="true">
      <c r="A27" s="6" t="s">
        <v>19</v>
      </c>
      <c r="B27" s="17" t="n">
        <v>1</v>
      </c>
      <c r="C27" s="24" t="n">
        <v>1069</v>
      </c>
      <c r="D27" s="24" t="n">
        <v>3266</v>
      </c>
      <c r="E27" s="28" t="n">
        <v>20</v>
      </c>
      <c r="F27" s="28" t="n">
        <f>I27+L27+O27</f>
        <v>14</v>
      </c>
      <c r="G27" s="28" t="n">
        <f>J27+M27+P27</f>
        <v>6</v>
      </c>
      <c r="H27" s="28" t="n">
        <v>1</v>
      </c>
      <c r="I27" s="28" t="n">
        <v>1</v>
      </c>
      <c r="J27" s="28" t="n">
        <v>0</v>
      </c>
      <c r="K27" s="28" t="n">
        <v>14</v>
      </c>
      <c r="L27" s="28" t="n">
        <v>11</v>
      </c>
      <c r="M27" s="28" t="n">
        <v>3</v>
      </c>
      <c r="N27" s="28" t="n">
        <v>5</v>
      </c>
      <c r="O27" s="28" t="n">
        <v>2</v>
      </c>
      <c r="P27" s="28" t="n">
        <v>3</v>
      </c>
      <c r="Q27" s="28" t="n">
        <f>R27+S27</f>
        <v>51</v>
      </c>
      <c r="R27" s="28" t="n">
        <v>36</v>
      </c>
      <c r="S27" s="28" t="n">
        <v>15</v>
      </c>
      <c r="T27" s="28" t="n">
        <v>0</v>
      </c>
      <c r="U27" s="34" t="n">
        <f>V27+W27</f>
        <v>50100</v>
      </c>
      <c r="V27" s="34" t="n">
        <v>30000</v>
      </c>
      <c r="W27" s="34" t="n">
        <v>20100</v>
      </c>
      <c r="X27" s="38" t="s">
        <v>19</v>
      </c>
      <c r="Y27" s="28" t="n">
        <f>Z27+AA27+AB27</f>
        <v>0</v>
      </c>
      <c r="Z27" s="28" t="n">
        <v>0</v>
      </c>
      <c r="AA27" s="28" t="n">
        <v>0</v>
      </c>
      <c r="AB27" s="28" t="n">
        <v>0</v>
      </c>
      <c r="AC27" s="28" t="n">
        <v>0</v>
      </c>
      <c r="AD27" s="28" t="n">
        <v>0</v>
      </c>
      <c r="AE27" s="28" t="n">
        <v>1</v>
      </c>
      <c r="AF27" s="28" t="n">
        <v>1</v>
      </c>
      <c r="AG27" s="28" t="n">
        <v>1</v>
      </c>
      <c r="AH27" s="28"/>
      <c r="AI27" s="28" t="n">
        <v>1</v>
      </c>
      <c r="AJ27" s="27" t="n">
        <f>SUM(AK27:AL27)</f>
        <v>49</v>
      </c>
      <c r="AK27" s="28" t="n">
        <v>18</v>
      </c>
      <c r="AL27" s="28" t="n">
        <v>31</v>
      </c>
      <c r="AM27" s="28" t="n">
        <v>1</v>
      </c>
      <c r="AN27" s="28" t="n">
        <v>0</v>
      </c>
      <c r="AO27" s="28" t="n">
        <v>0</v>
      </c>
      <c r="AP27" s="32" t="n">
        <v>31</v>
      </c>
      <c r="AQ27" s="66" t="n">
        <v>148</v>
      </c>
      <c r="AR27" s="10"/>
      <c r="AS27" s="10"/>
      <c r="AT27" s="10"/>
      <c r="AU27" s="10"/>
      <c r="AV27" s="10"/>
      <c r="AW27" s="10"/>
      <c r="AX27" s="10"/>
      <c r="AY27" s="10"/>
      <c r="AZ27" s="10"/>
      <c r="BA27" s="10"/>
      <c r="BB27" s="10"/>
      <c r="BC27" s="10"/>
      <c r="BD27" s="10"/>
      <c r="BE27" s="10"/>
      <c r="BF27" s="74"/>
    </row>
    <row r="28" ht="21.9350961538462" customHeight="true">
      <c r="A28" s="7"/>
      <c r="B28" s="18"/>
      <c r="C28" s="18"/>
      <c r="D28" s="18"/>
      <c r="E28" s="18"/>
      <c r="F28" s="18"/>
      <c r="G28" s="18"/>
      <c r="H28" s="18"/>
      <c r="I28" s="18"/>
      <c r="J28" s="18"/>
      <c r="K28" s="18"/>
      <c r="L28" s="18"/>
      <c r="M28" s="18"/>
      <c r="N28" s="18"/>
      <c r="O28" s="18"/>
      <c r="P28" s="18"/>
      <c r="Q28" s="18"/>
      <c r="R28" s="18"/>
      <c r="S28" s="18"/>
      <c r="T28" s="18"/>
      <c r="U28" s="18"/>
      <c r="V28" s="18"/>
      <c r="W28" s="37"/>
      <c r="X28" s="7"/>
      <c r="Y28" s="18"/>
      <c r="Z28" s="18"/>
      <c r="AA28" s="18"/>
      <c r="AB28" s="18"/>
      <c r="AC28" s="18"/>
      <c r="AD28" s="18"/>
      <c r="AE28" s="18"/>
      <c r="AF28" s="18"/>
      <c r="AG28" s="18"/>
      <c r="AH28" s="18"/>
      <c r="AI28" s="18"/>
      <c r="AJ28" s="59"/>
      <c r="AK28" s="18"/>
      <c r="AL28" s="18"/>
      <c r="AM28" s="18"/>
      <c r="AN28" s="18"/>
      <c r="AO28" s="18"/>
      <c r="AP28" s="18"/>
      <c r="AQ28" s="19"/>
      <c r="AR28" s="10"/>
      <c r="AS28" s="10"/>
      <c r="AT28" s="10"/>
      <c r="AU28" s="10"/>
      <c r="AV28" s="10"/>
      <c r="AW28" s="10"/>
      <c r="AX28" s="10"/>
      <c r="AY28" s="10"/>
      <c r="AZ28" s="10"/>
      <c r="BA28" s="10"/>
      <c r="BB28" s="10"/>
      <c r="BC28" s="10"/>
      <c r="BD28" s="10"/>
      <c r="BE28" s="10"/>
      <c r="BF28" s="74"/>
    </row>
    <row r="29" ht="21.9350961538462" customHeight="true">
      <c r="A29" s="7"/>
      <c r="B29" s="18"/>
      <c r="C29" s="18"/>
      <c r="D29" s="18"/>
      <c r="E29" s="18"/>
      <c r="F29" s="18"/>
      <c r="G29" s="18"/>
      <c r="H29" s="18"/>
      <c r="I29" s="18"/>
      <c r="J29" s="18"/>
      <c r="K29" s="18"/>
      <c r="L29" s="18"/>
      <c r="M29" s="18"/>
      <c r="N29" s="18"/>
      <c r="O29" s="18"/>
      <c r="P29" s="18"/>
      <c r="Q29" s="18"/>
      <c r="R29" s="18"/>
      <c r="S29" s="18"/>
      <c r="T29" s="18"/>
      <c r="U29" s="18"/>
      <c r="V29" s="18"/>
      <c r="W29" s="37"/>
      <c r="X29" s="7"/>
      <c r="Y29" s="18"/>
      <c r="Z29" s="18"/>
      <c r="AA29" s="18"/>
      <c r="AB29" s="18"/>
      <c r="AC29" s="18"/>
      <c r="AD29" s="18"/>
      <c r="AE29" s="18"/>
      <c r="AF29" s="18"/>
      <c r="AG29" s="18"/>
      <c r="AH29" s="18"/>
      <c r="AI29" s="18"/>
      <c r="AJ29" s="59"/>
      <c r="AK29" s="18"/>
      <c r="AL29" s="18"/>
      <c r="AM29" s="18"/>
      <c r="AN29" s="18"/>
      <c r="AO29" s="18"/>
      <c r="AP29" s="18"/>
      <c r="AQ29" s="19"/>
      <c r="AR29" s="10"/>
      <c r="AS29" s="10"/>
      <c r="AT29" s="10"/>
      <c r="AU29" s="10"/>
      <c r="AV29" s="10"/>
      <c r="AW29" s="10"/>
      <c r="AX29" s="10"/>
      <c r="AY29" s="10"/>
      <c r="AZ29" s="10"/>
      <c r="BA29" s="10"/>
      <c r="BB29" s="10"/>
      <c r="BC29" s="10"/>
      <c r="BD29" s="10"/>
      <c r="BE29" s="10"/>
      <c r="BF29" s="74"/>
    </row>
    <row r="30">
      <c r="A30" s="5" t="s">
        <v>20</v>
      </c>
      <c r="B30" s="19" t="s">
        <v>24</v>
      </c>
      <c r="C30" s="25"/>
      <c r="D30" s="25"/>
      <c r="E30" s="25"/>
      <c r="F30" s="25"/>
      <c r="G30" s="25"/>
      <c r="H30" s="25"/>
      <c r="I30" s="25"/>
      <c r="J30" s="25"/>
      <c r="K30" s="25"/>
      <c r="L30" s="25"/>
      <c r="M30" s="25"/>
      <c r="N30" s="25"/>
      <c r="O30" s="25"/>
      <c r="P30" s="25"/>
      <c r="Q30" s="25"/>
      <c r="R30" s="25"/>
      <c r="S30" s="25"/>
      <c r="T30" s="25"/>
      <c r="U30" s="25"/>
      <c r="V30" s="7"/>
      <c r="W30" s="19"/>
      <c r="X30" s="5" t="s">
        <v>20</v>
      </c>
      <c r="Y30" s="42"/>
      <c r="Z30" s="25"/>
      <c r="AA30" s="25"/>
      <c r="AB30" s="25"/>
      <c r="AC30" s="25"/>
      <c r="AD30" s="25"/>
      <c r="AE30" s="25"/>
      <c r="AF30" s="25"/>
      <c r="AG30" s="25"/>
      <c r="AH30" s="25"/>
      <c r="AI30" s="25"/>
      <c r="AJ30" s="60"/>
      <c r="AK30" s="25"/>
      <c r="AL30" s="25"/>
      <c r="AM30" s="25"/>
      <c r="AN30" s="25"/>
      <c r="AO30" s="25"/>
      <c r="AP30" s="25"/>
      <c r="AQ30" s="25"/>
      <c r="AR30" s="10"/>
      <c r="AS30" s="10"/>
      <c r="AT30" s="10"/>
      <c r="AU30" s="10"/>
      <c r="AV30" s="10"/>
      <c r="AW30" s="10"/>
      <c r="AX30" s="10"/>
      <c r="AY30" s="10"/>
      <c r="AZ30" s="10"/>
      <c r="BA30" s="10"/>
      <c r="BB30" s="10"/>
      <c r="BC30" s="10"/>
      <c r="BD30" s="10"/>
      <c r="BE30" s="10"/>
      <c r="BF30" s="74"/>
    </row>
    <row r="31">
      <c r="A31" s="8"/>
      <c r="B31" s="20"/>
      <c r="C31" s="20"/>
      <c r="D31" s="20"/>
      <c r="E31" s="20"/>
      <c r="F31" s="20"/>
      <c r="G31" s="20"/>
      <c r="H31" s="20"/>
      <c r="I31" s="20"/>
      <c r="J31" s="20"/>
      <c r="K31" s="20"/>
      <c r="L31" s="20"/>
      <c r="M31" s="20"/>
      <c r="N31" s="20"/>
      <c r="O31" s="20"/>
      <c r="P31" s="8"/>
      <c r="Q31" s="20"/>
      <c r="R31" s="20"/>
      <c r="S31" s="20"/>
      <c r="T31" s="20"/>
      <c r="U31" s="20"/>
      <c r="V31" s="35"/>
      <c r="W31" s="20"/>
      <c r="X31" s="39" t="s">
        <v>48</v>
      </c>
      <c r="Y31" s="43"/>
      <c r="Z31" s="35"/>
      <c r="AA31" s="46"/>
      <c r="AB31" s="20"/>
      <c r="AC31" s="20"/>
      <c r="AD31" s="39" t="s">
        <v>62</v>
      </c>
      <c r="AE31" s="20"/>
      <c r="AF31" s="35"/>
      <c r="AG31" s="20"/>
      <c r="AH31" s="43" t="s">
        <v>71</v>
      </c>
      <c r="AI31" s="20"/>
      <c r="AJ31" s="61"/>
      <c r="AK31" s="20"/>
      <c r="AL31" s="20"/>
      <c r="AM31" s="62" t="s">
        <v>77</v>
      </c>
      <c r="AN31" s="62"/>
      <c r="AO31" s="20"/>
      <c r="AP31" s="20"/>
      <c r="AQ31" s="68"/>
      <c r="AR31" s="10"/>
      <c r="AS31" s="10"/>
      <c r="AT31" s="10"/>
      <c r="AU31" s="10"/>
      <c r="AV31" s="10"/>
      <c r="AW31" s="10"/>
      <c r="AX31" s="10"/>
      <c r="AY31" s="10"/>
      <c r="AZ31" s="10"/>
      <c r="BA31" s="10"/>
      <c r="BB31" s="10"/>
      <c r="BC31" s="10"/>
      <c r="BD31" s="10"/>
      <c r="BE31" s="10"/>
      <c r="BF31" s="74"/>
    </row>
    <row r="32">
      <c r="A32" s="9"/>
      <c r="B32" s="10"/>
      <c r="C32" s="10"/>
      <c r="D32" s="10"/>
      <c r="E32" s="10"/>
      <c r="F32" s="10"/>
      <c r="G32" s="10"/>
      <c r="H32" s="10"/>
      <c r="I32" s="10"/>
      <c r="J32" s="10"/>
      <c r="K32" s="10"/>
      <c r="L32" s="10"/>
      <c r="M32" s="10"/>
      <c r="N32" s="10"/>
      <c r="O32" s="10"/>
      <c r="P32" s="29"/>
      <c r="Q32" s="10"/>
      <c r="R32" s="10"/>
      <c r="S32" s="10"/>
      <c r="T32" s="10"/>
      <c r="U32" s="10"/>
      <c r="V32" s="36"/>
      <c r="W32" s="10"/>
      <c r="X32" s="39"/>
      <c r="Y32" s="44"/>
      <c r="Z32" s="36"/>
      <c r="AA32" s="47"/>
      <c r="AB32" s="10"/>
      <c r="AC32" s="10"/>
      <c r="AD32" s="39"/>
      <c r="AE32" s="10"/>
      <c r="AF32" s="36"/>
      <c r="AG32" s="52"/>
      <c r="AH32" s="44" t="s">
        <v>72</v>
      </c>
      <c r="AI32" s="10"/>
      <c r="AJ32" s="53"/>
      <c r="AK32" s="10"/>
      <c r="AL32" s="10"/>
      <c r="AM32" s="62"/>
      <c r="AN32" s="62"/>
      <c r="AO32" s="10"/>
      <c r="AP32" s="10"/>
      <c r="AQ32" s="69" t="s">
        <v>85</v>
      </c>
      <c r="AR32" s="10"/>
      <c r="AS32" s="10"/>
      <c r="AT32" s="10"/>
      <c r="AU32" s="10"/>
      <c r="AV32" s="10"/>
      <c r="AW32" s="10"/>
      <c r="AX32" s="10"/>
      <c r="AY32" s="10"/>
      <c r="AZ32" s="10"/>
      <c r="BA32" s="10"/>
      <c r="BB32" s="10"/>
      <c r="BC32" s="10"/>
      <c r="BD32" s="10"/>
      <c r="BE32" s="10"/>
      <c r="BF32" s="74"/>
    </row>
    <row r="33">
      <c r="A33" s="10"/>
      <c r="B33" s="10"/>
      <c r="C33" s="10"/>
      <c r="D33" s="10"/>
      <c r="E33" s="10"/>
      <c r="F33" s="10"/>
      <c r="G33" s="10"/>
      <c r="H33" s="10"/>
      <c r="I33" s="10"/>
      <c r="J33" s="10"/>
      <c r="K33" s="10"/>
      <c r="L33" s="10"/>
      <c r="M33" s="10"/>
      <c r="N33" s="10"/>
      <c r="O33" s="10"/>
      <c r="P33" s="10"/>
      <c r="Q33" s="10"/>
      <c r="R33" s="10"/>
      <c r="S33" s="10"/>
      <c r="T33" s="10"/>
      <c r="U33" s="10"/>
      <c r="V33" s="10"/>
      <c r="W33" s="10"/>
      <c r="X33" s="20"/>
      <c r="Y33" s="10"/>
      <c r="Z33" s="10"/>
      <c r="AA33" s="10"/>
      <c r="AB33" s="10"/>
      <c r="AC33" s="10"/>
      <c r="AD33" s="20"/>
      <c r="AE33" s="10"/>
      <c r="AF33" s="10"/>
      <c r="AG33" s="10"/>
      <c r="AH33" s="10"/>
      <c r="AI33" s="10"/>
      <c r="AJ33" s="53"/>
      <c r="AK33" s="10"/>
      <c r="AL33" s="10"/>
      <c r="AM33" s="20"/>
      <c r="AN33" s="20"/>
      <c r="AO33" s="10"/>
      <c r="AP33" s="10"/>
      <c r="AQ33" s="10"/>
      <c r="AR33" s="10"/>
      <c r="AS33" s="10"/>
      <c r="AT33" s="10"/>
      <c r="AU33" s="10"/>
      <c r="AV33" s="10"/>
      <c r="AW33" s="10"/>
      <c r="AX33" s="10"/>
      <c r="AY33" s="10"/>
      <c r="AZ33" s="10"/>
      <c r="BA33" s="10"/>
      <c r="BB33" s="10"/>
      <c r="BC33" s="10"/>
      <c r="BD33" s="10"/>
      <c r="BE33" s="10"/>
      <c r="BF33" s="74"/>
    </row>
    <row r="34">
      <c r="A34" s="10"/>
      <c r="B34" s="10"/>
      <c r="C34" s="10"/>
      <c r="D34" s="10"/>
      <c r="E34" s="10"/>
      <c r="F34" s="10"/>
      <c r="G34" s="10"/>
      <c r="H34" s="10"/>
      <c r="I34" s="10"/>
      <c r="J34" s="10"/>
      <c r="K34" s="10"/>
      <c r="L34" s="10"/>
      <c r="M34" s="10"/>
      <c r="N34" s="10"/>
      <c r="O34" s="10"/>
      <c r="P34" s="10"/>
      <c r="Q34" s="10"/>
      <c r="R34" s="10"/>
      <c r="S34" s="10"/>
      <c r="T34" s="10"/>
      <c r="U34" s="10"/>
      <c r="V34" s="10"/>
      <c r="W34" s="10"/>
      <c r="X34" s="10" t="s">
        <v>49</v>
      </c>
      <c r="Y34" s="10"/>
      <c r="Z34" s="10"/>
      <c r="AA34" s="10"/>
      <c r="AB34" s="10"/>
      <c r="AC34" s="10"/>
      <c r="AD34" s="10"/>
      <c r="AE34" s="10"/>
      <c r="AF34" s="10"/>
      <c r="AG34" s="10"/>
      <c r="AH34" s="10"/>
      <c r="AI34" s="10"/>
      <c r="AJ34" s="53"/>
      <c r="AK34" s="10"/>
      <c r="AL34" s="10"/>
      <c r="AM34" s="10"/>
      <c r="AN34" s="10"/>
      <c r="AO34" s="10"/>
      <c r="AP34" s="10"/>
      <c r="AQ34" s="10"/>
      <c r="AR34" s="10"/>
      <c r="AS34" s="10"/>
      <c r="AT34" s="10"/>
      <c r="AU34" s="10"/>
      <c r="AV34" s="10"/>
      <c r="AW34" s="10"/>
      <c r="AX34" s="10"/>
      <c r="AY34" s="10"/>
      <c r="AZ34" s="10"/>
      <c r="BA34" s="10"/>
      <c r="BB34" s="10"/>
      <c r="BC34" s="10"/>
      <c r="BD34" s="10"/>
      <c r="BE34" s="10"/>
      <c r="BF34" s="74"/>
    </row>
    <row r="35">
      <c r="A35" s="10"/>
      <c r="B35" s="10"/>
      <c r="C35" s="10"/>
      <c r="D35" s="10"/>
      <c r="E35" s="10"/>
      <c r="F35" s="10"/>
      <c r="G35" s="10"/>
      <c r="H35" s="10"/>
      <c r="I35" s="10"/>
      <c r="J35" s="10"/>
      <c r="K35" s="10"/>
      <c r="L35" s="10"/>
      <c r="M35" s="10"/>
      <c r="N35" s="10"/>
      <c r="O35" s="10"/>
      <c r="P35" s="10"/>
      <c r="Q35" s="10"/>
      <c r="R35" s="10"/>
      <c r="S35" s="10"/>
      <c r="T35" s="10"/>
      <c r="U35" s="10"/>
      <c r="V35" s="10"/>
      <c r="W35" s="10"/>
      <c r="X35" s="10" t="s">
        <v>50</v>
      </c>
      <c r="Y35" s="10"/>
      <c r="Z35" s="10"/>
      <c r="AA35" s="10"/>
      <c r="AB35" s="10"/>
      <c r="AC35" s="10"/>
      <c r="AD35" s="10"/>
      <c r="AE35" s="10"/>
      <c r="AF35" s="10"/>
      <c r="AG35" s="10"/>
      <c r="AH35" s="10"/>
      <c r="AI35" s="10"/>
      <c r="AJ35" s="53"/>
      <c r="AK35" s="10"/>
      <c r="AL35" s="10"/>
      <c r="AM35" s="10"/>
      <c r="AN35" s="10"/>
      <c r="AO35" s="10"/>
      <c r="AP35" s="10"/>
      <c r="AQ35" s="10"/>
      <c r="AR35" s="10"/>
      <c r="AS35" s="10"/>
      <c r="AT35" s="10"/>
      <c r="AU35" s="10"/>
      <c r="AV35" s="10"/>
      <c r="AW35" s="10"/>
      <c r="AX35" s="10"/>
      <c r="AY35" s="10"/>
      <c r="AZ35" s="10"/>
      <c r="BA35" s="10"/>
      <c r="BB35" s="10"/>
      <c r="BC35" s="10"/>
      <c r="BD35" s="10"/>
      <c r="BE35" s="10"/>
      <c r="BF35" s="74"/>
    </row>
    <row r="36">
      <c r="A36" s="10"/>
      <c r="B36" s="10"/>
      <c r="C36" s="10"/>
      <c r="D36" s="10"/>
      <c r="E36" s="10"/>
      <c r="F36" s="10"/>
      <c r="G36" s="10"/>
      <c r="H36" s="10"/>
      <c r="I36" s="10"/>
      <c r="J36" s="10"/>
      <c r="K36" s="10"/>
      <c r="L36" s="10"/>
      <c r="M36" s="10"/>
      <c r="N36" s="10"/>
      <c r="O36" s="10"/>
      <c r="P36" s="10"/>
      <c r="Q36" s="10"/>
      <c r="R36" s="10"/>
      <c r="S36" s="10"/>
      <c r="T36" s="10"/>
      <c r="U36" s="10"/>
      <c r="V36" s="10"/>
      <c r="W36" s="10"/>
      <c r="X36" s="10" t="s">
        <v>51</v>
      </c>
      <c r="Y36" s="10"/>
      <c r="Z36" s="10"/>
      <c r="AA36" s="10"/>
      <c r="AB36" s="10"/>
      <c r="AC36" s="10"/>
      <c r="AD36" s="10"/>
      <c r="AE36" s="10"/>
      <c r="AF36" s="10"/>
      <c r="AG36" s="10"/>
      <c r="AH36" s="10"/>
      <c r="AI36" s="10"/>
      <c r="AJ36" s="53"/>
      <c r="AK36" s="10"/>
      <c r="AL36" s="10"/>
      <c r="AM36" s="10"/>
      <c r="AN36" s="10"/>
      <c r="AO36" s="10"/>
      <c r="AP36" s="10"/>
      <c r="AQ36" s="10"/>
      <c r="AR36" s="10"/>
      <c r="AS36" s="10"/>
      <c r="AT36" s="10"/>
      <c r="AU36" s="10"/>
      <c r="AV36" s="10"/>
      <c r="AW36" s="10"/>
      <c r="AX36" s="10"/>
      <c r="AY36" s="10"/>
      <c r="AZ36" s="10"/>
      <c r="BA36" s="10"/>
      <c r="BB36" s="10"/>
      <c r="BC36" s="10"/>
      <c r="BD36" s="10"/>
      <c r="BE36" s="10"/>
      <c r="BF36" s="74"/>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53"/>
      <c r="AK37" s="10"/>
      <c r="AL37" s="10"/>
      <c r="AM37" s="10"/>
      <c r="AN37" s="10"/>
      <c r="AO37" s="10"/>
      <c r="AP37" s="10"/>
      <c r="AQ37" s="10"/>
      <c r="AR37" s="10"/>
      <c r="AS37" s="10"/>
      <c r="AT37" s="10"/>
      <c r="AU37" s="10"/>
      <c r="AV37" s="10"/>
      <c r="AW37" s="10"/>
      <c r="AX37" s="10"/>
      <c r="AY37" s="10"/>
      <c r="AZ37" s="10"/>
      <c r="BA37" s="10"/>
      <c r="BB37" s="10"/>
      <c r="BC37" s="10"/>
      <c r="BD37" s="10"/>
      <c r="BE37" s="10"/>
      <c r="BF37" s="74"/>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53"/>
      <c r="AK38" s="10"/>
      <c r="AL38" s="10"/>
      <c r="AM38" s="10"/>
      <c r="AN38" s="10"/>
      <c r="AO38" s="10"/>
      <c r="AP38" s="10"/>
      <c r="AQ38" s="10"/>
      <c r="AR38" s="10"/>
      <c r="AS38" s="10"/>
      <c r="AT38" s="10"/>
      <c r="AU38" s="10"/>
      <c r="AV38" s="10"/>
      <c r="AW38" s="10"/>
      <c r="AX38" s="10"/>
      <c r="AY38" s="10"/>
      <c r="AZ38" s="10"/>
      <c r="BA38" s="10"/>
      <c r="BB38" s="10"/>
      <c r="BC38" s="10"/>
      <c r="BD38" s="10"/>
      <c r="BE38" s="10"/>
      <c r="BF38" s="74"/>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53"/>
      <c r="AK39" s="10"/>
      <c r="AL39" s="10"/>
      <c r="AM39" s="10"/>
      <c r="AN39" s="10"/>
      <c r="AO39" s="10"/>
      <c r="AP39" s="10"/>
      <c r="AQ39" s="10"/>
      <c r="AR39" s="10"/>
      <c r="AS39" s="10"/>
      <c r="AT39" s="10"/>
      <c r="AU39" s="10"/>
      <c r="AV39" s="10"/>
      <c r="AW39" s="10"/>
      <c r="AX39" s="10"/>
      <c r="AY39" s="10"/>
      <c r="AZ39" s="10"/>
      <c r="BA39" s="10"/>
      <c r="BB39" s="10"/>
      <c r="BC39" s="10"/>
      <c r="BD39" s="10"/>
      <c r="BE39" s="10"/>
      <c r="BF39" s="74"/>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53"/>
      <c r="AK40" s="10"/>
      <c r="AL40" s="10"/>
      <c r="AM40" s="10"/>
      <c r="AN40" s="10"/>
      <c r="AO40" s="10"/>
      <c r="AP40" s="10"/>
      <c r="AQ40" s="10"/>
      <c r="AR40" s="10"/>
      <c r="AS40" s="10"/>
      <c r="AT40" s="10"/>
      <c r="AU40" s="10"/>
      <c r="AV40" s="10"/>
      <c r="AW40" s="10"/>
      <c r="AX40" s="10"/>
      <c r="AY40" s="10"/>
      <c r="AZ40" s="10"/>
      <c r="BA40" s="10"/>
      <c r="BB40" s="10"/>
      <c r="BC40" s="10"/>
      <c r="BD40" s="10"/>
      <c r="BE40" s="10"/>
      <c r="BF40" s="74"/>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53"/>
      <c r="AK41" s="10"/>
      <c r="AL41" s="10"/>
      <c r="AM41" s="10"/>
      <c r="AN41" s="10"/>
      <c r="AO41" s="10"/>
      <c r="AP41" s="10"/>
      <c r="AQ41" s="10"/>
      <c r="AR41" s="10"/>
      <c r="AS41" s="10"/>
      <c r="AT41" s="10"/>
      <c r="AU41" s="10"/>
      <c r="AV41" s="10"/>
      <c r="AW41" s="10"/>
      <c r="AX41" s="10"/>
      <c r="AY41" s="10"/>
      <c r="AZ41" s="10"/>
      <c r="BA41" s="10"/>
      <c r="BB41" s="10"/>
      <c r="BC41" s="10"/>
      <c r="BD41" s="10"/>
      <c r="BE41" s="10"/>
      <c r="BF41" s="74"/>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53"/>
      <c r="AK42" s="10"/>
      <c r="AL42" s="10"/>
      <c r="AM42" s="10"/>
      <c r="AN42" s="10"/>
      <c r="AO42" s="10"/>
      <c r="AP42" s="10"/>
      <c r="AQ42" s="10"/>
      <c r="AR42" s="10"/>
      <c r="AS42" s="10"/>
      <c r="AT42" s="10"/>
      <c r="AU42" s="10"/>
      <c r="AV42" s="10"/>
      <c r="AW42" s="10"/>
      <c r="AX42" s="10"/>
      <c r="AY42" s="10"/>
      <c r="AZ42" s="10"/>
      <c r="BA42" s="10"/>
      <c r="BB42" s="10"/>
      <c r="BC42" s="10"/>
      <c r="BD42" s="10"/>
      <c r="BE42" s="10"/>
      <c r="BF42" s="74"/>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53"/>
      <c r="AK43" s="10"/>
      <c r="AL43" s="10"/>
      <c r="AM43" s="10"/>
      <c r="AN43" s="10"/>
      <c r="AO43" s="10"/>
      <c r="AP43" s="10"/>
      <c r="AQ43" s="10"/>
      <c r="AR43" s="10"/>
      <c r="AS43" s="10"/>
      <c r="AT43" s="10"/>
      <c r="AU43" s="10"/>
      <c r="AV43" s="10"/>
      <c r="AW43" s="10"/>
      <c r="AX43" s="10"/>
      <c r="AY43" s="10"/>
      <c r="AZ43" s="10"/>
      <c r="BA43" s="10"/>
      <c r="BB43" s="10"/>
      <c r="BC43" s="10"/>
      <c r="BD43" s="10"/>
      <c r="BE43" s="10"/>
      <c r="BF43" s="74"/>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53"/>
      <c r="AK44" s="10"/>
      <c r="AL44" s="10"/>
      <c r="AM44" s="10"/>
      <c r="AN44" s="10"/>
      <c r="AO44" s="10"/>
      <c r="AP44" s="10"/>
      <c r="AQ44" s="10"/>
      <c r="AR44" s="10"/>
      <c r="AS44" s="10"/>
      <c r="AT44" s="10"/>
      <c r="AU44" s="10"/>
      <c r="AV44" s="10"/>
      <c r="AW44" s="10"/>
      <c r="AX44" s="10"/>
      <c r="AY44" s="10"/>
      <c r="AZ44" s="10"/>
      <c r="BA44" s="10"/>
      <c r="BB44" s="10"/>
      <c r="BC44" s="10"/>
      <c r="BD44" s="10"/>
      <c r="BE44" s="10"/>
      <c r="BF44" s="74"/>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53"/>
      <c r="AK45" s="10"/>
      <c r="AL45" s="10"/>
      <c r="AM45" s="10"/>
      <c r="AN45" s="10"/>
      <c r="AO45" s="10"/>
      <c r="AP45" s="10"/>
      <c r="AQ45" s="10"/>
      <c r="AR45" s="10"/>
      <c r="AS45" s="10"/>
      <c r="AT45" s="10"/>
      <c r="AU45" s="10"/>
      <c r="AV45" s="10"/>
      <c r="AW45" s="10"/>
      <c r="AX45" s="10"/>
      <c r="AY45" s="10"/>
      <c r="AZ45" s="10"/>
      <c r="BA45" s="10"/>
      <c r="BB45" s="10"/>
      <c r="BC45" s="10"/>
      <c r="BD45" s="10"/>
      <c r="BE45" s="10"/>
      <c r="BF45" s="74"/>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53"/>
      <c r="AK46" s="10"/>
      <c r="AL46" s="10"/>
      <c r="AM46" s="10"/>
      <c r="AN46" s="10"/>
      <c r="AO46" s="10"/>
      <c r="AP46" s="10"/>
      <c r="AQ46" s="10"/>
      <c r="AR46" s="10"/>
      <c r="AS46" s="10"/>
      <c r="AT46" s="10"/>
      <c r="AU46" s="10"/>
      <c r="AV46" s="10"/>
      <c r="AW46" s="10"/>
      <c r="AX46" s="10"/>
      <c r="AY46" s="10"/>
      <c r="AZ46" s="10"/>
      <c r="BA46" s="10"/>
      <c r="BB46" s="10"/>
      <c r="BC46" s="10"/>
      <c r="BD46" s="10"/>
      <c r="BE46" s="10"/>
      <c r="BF46" s="74"/>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53"/>
      <c r="AK47" s="10"/>
      <c r="AL47" s="10"/>
      <c r="AM47" s="10"/>
      <c r="AN47" s="10"/>
      <c r="AO47" s="10"/>
      <c r="AP47" s="10"/>
      <c r="AQ47" s="10"/>
      <c r="AR47" s="10"/>
      <c r="AS47" s="10"/>
      <c r="AT47" s="10"/>
      <c r="AU47" s="10"/>
      <c r="AV47" s="10"/>
      <c r="AW47" s="10"/>
      <c r="AX47" s="10"/>
      <c r="AY47" s="10"/>
      <c r="AZ47" s="10"/>
      <c r="BA47" s="10"/>
      <c r="BB47" s="10"/>
      <c r="BC47" s="10"/>
      <c r="BD47" s="10"/>
      <c r="BE47" s="10"/>
      <c r="BF47" s="74"/>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53"/>
      <c r="AK48" s="10"/>
      <c r="AL48" s="10"/>
      <c r="AM48" s="10"/>
      <c r="AN48" s="10"/>
      <c r="AO48" s="10"/>
      <c r="AP48" s="10"/>
      <c r="AQ48" s="10"/>
      <c r="AR48" s="10"/>
      <c r="AS48" s="10"/>
      <c r="AT48" s="10"/>
      <c r="AU48" s="10"/>
      <c r="AV48" s="10"/>
      <c r="AW48" s="10"/>
      <c r="AX48" s="10"/>
      <c r="AY48" s="10"/>
      <c r="AZ48" s="10"/>
      <c r="BA48" s="10"/>
      <c r="BB48" s="10"/>
      <c r="BC48" s="10"/>
      <c r="BD48" s="10"/>
      <c r="BE48" s="10"/>
      <c r="BF48" s="74"/>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53"/>
      <c r="AK49" s="10"/>
      <c r="AL49" s="10"/>
      <c r="AM49" s="10"/>
      <c r="AN49" s="10"/>
      <c r="AO49" s="10"/>
      <c r="AP49" s="10"/>
      <c r="AQ49" s="10"/>
      <c r="AR49" s="10"/>
      <c r="AS49" s="10"/>
      <c r="AT49" s="10"/>
      <c r="AU49" s="10"/>
      <c r="AV49" s="10"/>
      <c r="AW49" s="10"/>
      <c r="AX49" s="10"/>
      <c r="AY49" s="10"/>
      <c r="AZ49" s="10"/>
      <c r="BA49" s="10"/>
      <c r="BB49" s="10"/>
      <c r="BC49" s="10"/>
      <c r="BD49" s="10"/>
      <c r="BE49" s="10"/>
      <c r="BF49" s="74"/>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53"/>
      <c r="AK50" s="10"/>
      <c r="AL50" s="10"/>
      <c r="AM50" s="10"/>
      <c r="AN50" s="10"/>
      <c r="AO50" s="10"/>
      <c r="AP50" s="10"/>
      <c r="AQ50" s="10"/>
      <c r="AR50" s="10"/>
      <c r="AS50" s="10"/>
      <c r="AT50" s="10"/>
      <c r="AU50" s="10"/>
      <c r="AV50" s="10"/>
      <c r="AW50" s="10"/>
      <c r="AX50" s="10"/>
      <c r="AY50" s="10"/>
      <c r="AZ50" s="10"/>
      <c r="BA50" s="10"/>
      <c r="BB50" s="10"/>
      <c r="BC50" s="10"/>
      <c r="BD50" s="10"/>
      <c r="BE50" s="10"/>
      <c r="BF50" s="74"/>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53"/>
      <c r="AK51" s="10"/>
      <c r="AL51" s="10"/>
      <c r="AM51" s="10"/>
      <c r="AN51" s="10"/>
      <c r="AO51" s="10"/>
      <c r="AP51" s="10"/>
      <c r="AQ51" s="10"/>
      <c r="AR51" s="10"/>
      <c r="AS51" s="10"/>
      <c r="AT51" s="10"/>
      <c r="AU51" s="10"/>
      <c r="AV51" s="10"/>
      <c r="AW51" s="10"/>
      <c r="AX51" s="10"/>
      <c r="AY51" s="10"/>
      <c r="AZ51" s="10"/>
      <c r="BA51" s="10"/>
      <c r="BB51" s="10"/>
      <c r="BC51" s="10"/>
      <c r="BD51" s="10"/>
      <c r="BE51" s="10"/>
      <c r="BF51" s="74"/>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53"/>
      <c r="AK52" s="10"/>
      <c r="AL52" s="10"/>
      <c r="AM52" s="10"/>
      <c r="AN52" s="10"/>
      <c r="AO52" s="10"/>
      <c r="AP52" s="10"/>
      <c r="AQ52" s="10"/>
      <c r="AR52" s="10"/>
      <c r="AS52" s="10"/>
      <c r="AT52" s="10"/>
      <c r="AU52" s="10"/>
      <c r="AV52" s="10"/>
      <c r="AW52" s="10"/>
      <c r="AX52" s="10"/>
      <c r="AY52" s="10"/>
      <c r="AZ52" s="10"/>
      <c r="BA52" s="10"/>
      <c r="BB52" s="10"/>
      <c r="BC52" s="10"/>
      <c r="BD52" s="10"/>
      <c r="BE52" s="10"/>
      <c r="BF52" s="74"/>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53"/>
      <c r="AK53" s="10"/>
      <c r="AL53" s="10"/>
      <c r="AM53" s="10"/>
      <c r="AN53" s="10"/>
      <c r="AO53" s="10"/>
      <c r="AP53" s="10"/>
      <c r="AQ53" s="10"/>
      <c r="AR53" s="10"/>
      <c r="AS53" s="10"/>
      <c r="AT53" s="10"/>
      <c r="AU53" s="10"/>
      <c r="AV53" s="10"/>
      <c r="AW53" s="10"/>
      <c r="AX53" s="10"/>
      <c r="AY53" s="10"/>
      <c r="AZ53" s="10"/>
      <c r="BA53" s="10"/>
      <c r="BB53" s="10"/>
      <c r="BC53" s="10"/>
      <c r="BD53" s="10"/>
      <c r="BE53" s="10"/>
      <c r="BF53" s="74"/>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53"/>
      <c r="AK54" s="10"/>
      <c r="AL54" s="10"/>
      <c r="AM54" s="10"/>
      <c r="AN54" s="10"/>
      <c r="AO54" s="10"/>
      <c r="AP54" s="10"/>
      <c r="AQ54" s="10"/>
      <c r="AR54" s="10"/>
      <c r="AS54" s="10"/>
      <c r="AT54" s="10"/>
      <c r="AU54" s="10"/>
      <c r="AV54" s="10"/>
      <c r="AW54" s="10"/>
      <c r="AX54" s="10"/>
      <c r="AY54" s="10"/>
      <c r="AZ54" s="10"/>
      <c r="BA54" s="10"/>
      <c r="BB54" s="10"/>
      <c r="BC54" s="10"/>
      <c r="BD54" s="10"/>
      <c r="BE54" s="10"/>
      <c r="BF54" s="74"/>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53"/>
      <c r="AK55" s="10"/>
      <c r="AL55" s="10"/>
      <c r="AM55" s="10"/>
      <c r="AN55" s="10"/>
      <c r="AO55" s="10"/>
      <c r="AP55" s="10"/>
      <c r="AQ55" s="10"/>
      <c r="AR55" s="10"/>
      <c r="AS55" s="10"/>
      <c r="AT55" s="10"/>
      <c r="AU55" s="10"/>
      <c r="AV55" s="10"/>
      <c r="AW55" s="10"/>
      <c r="AX55" s="10"/>
      <c r="AY55" s="10"/>
      <c r="AZ55" s="10"/>
      <c r="BA55" s="10"/>
      <c r="BB55" s="10"/>
      <c r="BC55" s="10"/>
      <c r="BD55" s="10"/>
      <c r="BE55" s="10"/>
      <c r="BF55" s="74"/>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53"/>
      <c r="AK56" s="10"/>
      <c r="AL56" s="10"/>
      <c r="AM56" s="10"/>
      <c r="AN56" s="10"/>
      <c r="AO56" s="10"/>
      <c r="AP56" s="10"/>
      <c r="AQ56" s="10"/>
      <c r="AR56" s="10"/>
      <c r="AS56" s="10"/>
      <c r="AT56" s="10"/>
      <c r="AU56" s="10"/>
      <c r="AV56" s="10"/>
      <c r="AW56" s="10"/>
      <c r="AX56" s="10"/>
      <c r="AY56" s="10"/>
      <c r="AZ56" s="10"/>
      <c r="BA56" s="10"/>
      <c r="BB56" s="10"/>
      <c r="BC56" s="10"/>
      <c r="BD56" s="10"/>
      <c r="BE56" s="10"/>
      <c r="BF56" s="74"/>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53"/>
      <c r="AK57" s="10"/>
      <c r="AL57" s="10"/>
      <c r="AM57" s="10"/>
      <c r="AN57" s="10"/>
      <c r="AO57" s="10"/>
      <c r="AP57" s="10"/>
      <c r="AQ57" s="10"/>
      <c r="AR57" s="10"/>
      <c r="AS57" s="10"/>
      <c r="AT57" s="10"/>
      <c r="AU57" s="10"/>
      <c r="AV57" s="10"/>
      <c r="AW57" s="10"/>
      <c r="AX57" s="10"/>
      <c r="AY57" s="10"/>
      <c r="AZ57" s="10"/>
      <c r="BA57" s="10"/>
      <c r="BB57" s="10"/>
      <c r="BC57" s="10"/>
      <c r="BD57" s="10"/>
      <c r="BE57" s="10"/>
      <c r="BF57" s="74"/>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53"/>
      <c r="AK58" s="10"/>
      <c r="AL58" s="10"/>
      <c r="AM58" s="10"/>
      <c r="AN58" s="10"/>
      <c r="AO58" s="10"/>
      <c r="AP58" s="10"/>
      <c r="AQ58" s="10"/>
      <c r="AR58" s="10"/>
      <c r="AS58" s="10"/>
      <c r="AT58" s="10"/>
      <c r="AU58" s="10"/>
      <c r="AV58" s="10"/>
      <c r="AW58" s="10"/>
      <c r="AX58" s="10"/>
      <c r="AY58" s="10"/>
      <c r="AZ58" s="10"/>
      <c r="BA58" s="10"/>
      <c r="BB58" s="10"/>
      <c r="BC58" s="10"/>
      <c r="BD58" s="10"/>
      <c r="BE58" s="10"/>
      <c r="BF58" s="74"/>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53"/>
      <c r="AK59" s="10"/>
      <c r="AL59" s="10"/>
      <c r="AM59" s="10"/>
      <c r="AN59" s="10"/>
      <c r="AO59" s="10"/>
      <c r="AP59" s="10"/>
      <c r="AQ59" s="10"/>
      <c r="AR59" s="10"/>
      <c r="AS59" s="10"/>
      <c r="AT59" s="10"/>
      <c r="AU59" s="10"/>
      <c r="AV59" s="10"/>
      <c r="AW59" s="10"/>
      <c r="AX59" s="10"/>
      <c r="AY59" s="10"/>
      <c r="AZ59" s="10"/>
      <c r="BA59" s="10"/>
      <c r="BB59" s="10"/>
      <c r="BC59" s="10"/>
      <c r="BD59" s="10"/>
      <c r="BE59" s="10"/>
      <c r="BF59" s="74"/>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53"/>
      <c r="AK60" s="10"/>
      <c r="AL60" s="10"/>
      <c r="AM60" s="10"/>
      <c r="AN60" s="10"/>
      <c r="AO60" s="10"/>
      <c r="AP60" s="10"/>
      <c r="AQ60" s="10"/>
      <c r="AR60" s="10"/>
      <c r="AS60" s="10"/>
      <c r="AT60" s="10"/>
      <c r="AU60" s="10"/>
      <c r="AV60" s="10"/>
      <c r="AW60" s="10"/>
      <c r="AX60" s="10"/>
      <c r="AY60" s="10"/>
      <c r="AZ60" s="10"/>
      <c r="BA60" s="10"/>
      <c r="BB60" s="10"/>
      <c r="BC60" s="10"/>
      <c r="BD60" s="10"/>
      <c r="BE60" s="10"/>
      <c r="BF60" s="74"/>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53"/>
      <c r="AK61" s="10"/>
      <c r="AL61" s="10"/>
      <c r="AM61" s="10"/>
      <c r="AN61" s="10"/>
      <c r="AO61" s="10"/>
      <c r="AP61" s="10"/>
      <c r="AQ61" s="10"/>
      <c r="AR61" s="10"/>
      <c r="AS61" s="10"/>
      <c r="AT61" s="10"/>
      <c r="AU61" s="10"/>
      <c r="AV61" s="10"/>
      <c r="AW61" s="10"/>
      <c r="AX61" s="10"/>
      <c r="AY61" s="10"/>
      <c r="AZ61" s="10"/>
      <c r="BA61" s="10"/>
      <c r="BB61" s="10"/>
      <c r="BC61" s="10"/>
      <c r="BD61" s="10"/>
      <c r="BE61" s="10"/>
      <c r="BF61" s="74"/>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53"/>
      <c r="AK62" s="10"/>
      <c r="AL62" s="10"/>
      <c r="AM62" s="10"/>
      <c r="AN62" s="10"/>
      <c r="AO62" s="10"/>
      <c r="AP62" s="10"/>
      <c r="AQ62" s="10"/>
      <c r="AR62" s="10"/>
      <c r="AS62" s="10"/>
      <c r="AT62" s="10"/>
      <c r="AU62" s="10"/>
      <c r="AV62" s="10"/>
      <c r="AW62" s="10"/>
      <c r="AX62" s="10"/>
      <c r="AY62" s="10"/>
      <c r="AZ62" s="10"/>
      <c r="BA62" s="10"/>
      <c r="BB62" s="10"/>
      <c r="BC62" s="10"/>
      <c r="BD62" s="10"/>
      <c r="BE62" s="10"/>
      <c r="BF62" s="74"/>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53"/>
      <c r="AK63" s="10"/>
      <c r="AL63" s="10"/>
      <c r="AM63" s="10"/>
      <c r="AN63" s="10"/>
      <c r="AO63" s="10"/>
      <c r="AP63" s="10"/>
      <c r="AQ63" s="10"/>
      <c r="AR63" s="10"/>
      <c r="AS63" s="10"/>
      <c r="AT63" s="10"/>
      <c r="AU63" s="10"/>
      <c r="AV63" s="10"/>
      <c r="AW63" s="10"/>
      <c r="AX63" s="10"/>
      <c r="AY63" s="10"/>
      <c r="AZ63" s="10"/>
      <c r="BA63" s="10"/>
      <c r="BB63" s="10"/>
      <c r="BC63" s="10"/>
      <c r="BD63" s="10"/>
      <c r="BE63" s="10"/>
      <c r="BF63" s="74"/>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53"/>
      <c r="AK64" s="10"/>
      <c r="AL64" s="10"/>
      <c r="AM64" s="10"/>
      <c r="AN64" s="10"/>
      <c r="AO64" s="10"/>
      <c r="AP64" s="10"/>
      <c r="AQ64" s="10"/>
      <c r="AR64" s="10"/>
      <c r="AS64" s="10"/>
      <c r="AT64" s="10"/>
      <c r="AU64" s="10"/>
      <c r="AV64" s="10"/>
      <c r="AW64" s="10"/>
      <c r="AX64" s="10"/>
      <c r="AY64" s="10"/>
      <c r="AZ64" s="10"/>
      <c r="BA64" s="10"/>
      <c r="BB64" s="10"/>
      <c r="BC64" s="10"/>
      <c r="BD64" s="10"/>
      <c r="BE64" s="10"/>
      <c r="BF64" s="74"/>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53"/>
      <c r="AK65" s="10"/>
      <c r="AL65" s="10"/>
      <c r="AM65" s="10"/>
      <c r="AN65" s="10"/>
      <c r="AO65" s="10"/>
      <c r="AP65" s="10"/>
      <c r="AQ65" s="10"/>
      <c r="AR65" s="10"/>
      <c r="AS65" s="10"/>
      <c r="AT65" s="10"/>
      <c r="AU65" s="10"/>
      <c r="AV65" s="10"/>
      <c r="AW65" s="10"/>
      <c r="AX65" s="10"/>
      <c r="AY65" s="10"/>
      <c r="AZ65" s="10"/>
      <c r="BA65" s="10"/>
      <c r="BB65" s="10"/>
      <c r="BC65" s="10"/>
      <c r="BD65" s="10"/>
      <c r="BE65" s="10"/>
      <c r="BF65" s="74"/>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53"/>
      <c r="AK66" s="10"/>
      <c r="AL66" s="10"/>
      <c r="AM66" s="10"/>
      <c r="AN66" s="10"/>
      <c r="AO66" s="10"/>
      <c r="AP66" s="10"/>
      <c r="AQ66" s="10"/>
      <c r="AR66" s="10"/>
      <c r="AS66" s="10"/>
      <c r="AT66" s="10"/>
      <c r="AU66" s="10"/>
      <c r="AV66" s="10"/>
      <c r="AW66" s="10"/>
      <c r="AX66" s="10"/>
      <c r="AY66" s="10"/>
      <c r="AZ66" s="10"/>
      <c r="BA66" s="10"/>
      <c r="BB66" s="10"/>
      <c r="BC66" s="10"/>
      <c r="BD66" s="10"/>
      <c r="BE66" s="10"/>
      <c r="BF66" s="74"/>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53"/>
      <c r="AK67" s="10"/>
      <c r="AL67" s="10"/>
      <c r="AM67" s="10"/>
      <c r="AN67" s="10"/>
      <c r="AO67" s="10"/>
      <c r="AP67" s="10"/>
      <c r="AQ67" s="10"/>
      <c r="AR67" s="10"/>
      <c r="AS67" s="10"/>
      <c r="AT67" s="10"/>
      <c r="AU67" s="10"/>
      <c r="AV67" s="10"/>
      <c r="AW67" s="10"/>
      <c r="AX67" s="10"/>
      <c r="AY67" s="10"/>
      <c r="AZ67" s="10"/>
      <c r="BA67" s="10"/>
      <c r="BB67" s="10"/>
      <c r="BC67" s="10"/>
      <c r="BD67" s="10"/>
      <c r="BE67" s="10"/>
      <c r="BF67" s="74"/>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53"/>
      <c r="AK68" s="10"/>
      <c r="AL68" s="10"/>
      <c r="AM68" s="10"/>
      <c r="AN68" s="10"/>
      <c r="AO68" s="10"/>
      <c r="AP68" s="10"/>
      <c r="AQ68" s="10"/>
      <c r="AR68" s="10"/>
      <c r="AS68" s="10"/>
      <c r="AT68" s="10"/>
      <c r="AU68" s="10"/>
      <c r="AV68" s="10"/>
      <c r="AW68" s="10"/>
      <c r="AX68" s="10"/>
      <c r="AY68" s="10"/>
      <c r="AZ68" s="10"/>
      <c r="BA68" s="10"/>
      <c r="BB68" s="10"/>
      <c r="BC68" s="10"/>
      <c r="BD68" s="10"/>
      <c r="BE68" s="10"/>
      <c r="BF68" s="74"/>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53"/>
      <c r="AK69" s="10"/>
      <c r="AL69" s="10"/>
      <c r="AM69" s="10"/>
      <c r="AN69" s="10"/>
      <c r="AO69" s="10"/>
      <c r="AP69" s="10"/>
      <c r="AQ69" s="10"/>
      <c r="AR69" s="10"/>
      <c r="AS69" s="10"/>
      <c r="AT69" s="10"/>
      <c r="AU69" s="10"/>
      <c r="AV69" s="10"/>
      <c r="AW69" s="10"/>
      <c r="AX69" s="10"/>
      <c r="AY69" s="10"/>
      <c r="AZ69" s="10"/>
      <c r="BA69" s="10"/>
      <c r="BB69" s="10"/>
      <c r="BC69" s="10"/>
      <c r="BD69" s="10"/>
      <c r="BE69" s="10"/>
      <c r="BF69" s="74"/>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53"/>
      <c r="AK70" s="10"/>
      <c r="AL70" s="10"/>
      <c r="AM70" s="10"/>
      <c r="AN70" s="10"/>
      <c r="AO70" s="10"/>
      <c r="AP70" s="10"/>
      <c r="AQ70" s="10"/>
      <c r="AR70" s="10"/>
      <c r="AS70" s="10"/>
      <c r="AT70" s="10"/>
      <c r="AU70" s="10"/>
      <c r="AV70" s="10"/>
      <c r="AW70" s="10"/>
      <c r="AX70" s="10"/>
      <c r="AY70" s="10"/>
      <c r="AZ70" s="10"/>
      <c r="BA70" s="10"/>
      <c r="BB70" s="10"/>
      <c r="BC70" s="10"/>
      <c r="BD70" s="10"/>
      <c r="BE70" s="10"/>
      <c r="BF70" s="74"/>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53"/>
      <c r="AK71" s="10"/>
      <c r="AL71" s="10"/>
      <c r="AM71" s="10"/>
      <c r="AN71" s="10"/>
      <c r="AO71" s="10"/>
      <c r="AP71" s="10"/>
      <c r="AQ71" s="10"/>
      <c r="AR71" s="10"/>
      <c r="AS71" s="10"/>
      <c r="AT71" s="10"/>
      <c r="AU71" s="10"/>
      <c r="AV71" s="10"/>
      <c r="AW71" s="10"/>
      <c r="AX71" s="10"/>
      <c r="AY71" s="10"/>
      <c r="AZ71" s="10"/>
      <c r="BA71" s="10"/>
      <c r="BB71" s="10"/>
      <c r="BC71" s="10"/>
      <c r="BD71" s="10"/>
      <c r="BE71" s="10"/>
      <c r="BF71" s="74"/>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53"/>
      <c r="AK72" s="10"/>
      <c r="AL72" s="10"/>
      <c r="AM72" s="10"/>
      <c r="AN72" s="10"/>
      <c r="AO72" s="10"/>
      <c r="AP72" s="10"/>
      <c r="AQ72" s="10"/>
      <c r="AR72" s="10"/>
      <c r="AS72" s="10"/>
      <c r="AT72" s="10"/>
      <c r="AU72" s="10"/>
      <c r="AV72" s="10"/>
      <c r="AW72" s="10"/>
      <c r="AX72" s="10"/>
      <c r="AY72" s="10"/>
      <c r="AZ72" s="10"/>
      <c r="BA72" s="10"/>
      <c r="BB72" s="10"/>
      <c r="BC72" s="10"/>
      <c r="BD72" s="10"/>
      <c r="BE72" s="10"/>
      <c r="BF72" s="74"/>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53"/>
      <c r="AK73" s="10"/>
      <c r="AL73" s="10"/>
      <c r="AM73" s="10"/>
      <c r="AN73" s="10"/>
      <c r="AO73" s="10"/>
      <c r="AP73" s="10"/>
      <c r="AQ73" s="10"/>
      <c r="AR73" s="10"/>
      <c r="AS73" s="10"/>
      <c r="AT73" s="10"/>
      <c r="AU73" s="10"/>
      <c r="AV73" s="10"/>
      <c r="AW73" s="10"/>
      <c r="AX73" s="10"/>
      <c r="AY73" s="10"/>
      <c r="AZ73" s="10"/>
      <c r="BA73" s="10"/>
      <c r="BB73" s="10"/>
      <c r="BC73" s="10"/>
      <c r="BD73" s="10"/>
      <c r="BE73" s="10"/>
      <c r="BF73" s="74"/>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53"/>
      <c r="AK74" s="10"/>
      <c r="AL74" s="10"/>
      <c r="AM74" s="10"/>
      <c r="AN74" s="10"/>
      <c r="AO74" s="10"/>
      <c r="AP74" s="10"/>
      <c r="AQ74" s="10"/>
      <c r="AR74" s="10"/>
      <c r="AS74" s="10"/>
      <c r="AT74" s="10"/>
      <c r="AU74" s="10"/>
      <c r="AV74" s="10"/>
      <c r="AW74" s="10"/>
      <c r="AX74" s="10"/>
      <c r="AY74" s="10"/>
      <c r="AZ74" s="10"/>
      <c r="BA74" s="10"/>
      <c r="BB74" s="10"/>
      <c r="BC74" s="10"/>
      <c r="BD74" s="10"/>
      <c r="BE74" s="10"/>
      <c r="BF74" s="74"/>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53"/>
      <c r="AK75" s="10"/>
      <c r="AL75" s="10"/>
      <c r="AM75" s="10"/>
      <c r="AN75" s="10"/>
      <c r="AO75" s="10"/>
      <c r="AP75" s="10"/>
      <c r="AQ75" s="10"/>
      <c r="AR75" s="10"/>
      <c r="AS75" s="10"/>
      <c r="AT75" s="10"/>
      <c r="AU75" s="10"/>
      <c r="AV75" s="10"/>
      <c r="AW75" s="10"/>
      <c r="AX75" s="10"/>
      <c r="AY75" s="10"/>
      <c r="AZ75" s="10"/>
      <c r="BA75" s="10"/>
      <c r="BB75" s="10"/>
      <c r="BC75" s="10"/>
      <c r="BD75" s="10"/>
      <c r="BE75" s="10"/>
      <c r="BF75" s="74"/>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53"/>
      <c r="AK76" s="10"/>
      <c r="AL76" s="10"/>
      <c r="AM76" s="10"/>
      <c r="AN76" s="10"/>
      <c r="AO76" s="10"/>
      <c r="AP76" s="10"/>
      <c r="AQ76" s="10"/>
      <c r="AR76" s="10"/>
      <c r="AS76" s="10"/>
      <c r="AT76" s="10"/>
      <c r="AU76" s="10"/>
      <c r="AV76" s="10"/>
      <c r="AW76" s="10"/>
      <c r="AX76" s="10"/>
      <c r="AY76" s="10"/>
      <c r="AZ76" s="10"/>
      <c r="BA76" s="10"/>
      <c r="BB76" s="10"/>
      <c r="BC76" s="10"/>
      <c r="BD76" s="10"/>
      <c r="BE76" s="10"/>
      <c r="BF76" s="74"/>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53"/>
      <c r="AK77" s="10"/>
      <c r="AL77" s="10"/>
      <c r="AM77" s="10"/>
      <c r="AN77" s="10"/>
      <c r="AO77" s="10"/>
      <c r="AP77" s="10"/>
      <c r="AQ77" s="10"/>
      <c r="AR77" s="10"/>
      <c r="AS77" s="10"/>
      <c r="AT77" s="10"/>
      <c r="AU77" s="10"/>
      <c r="AV77" s="10"/>
      <c r="AW77" s="10"/>
      <c r="AX77" s="10"/>
      <c r="AY77" s="10"/>
      <c r="AZ77" s="10"/>
      <c r="BA77" s="10"/>
      <c r="BB77" s="10"/>
      <c r="BC77" s="10"/>
      <c r="BD77" s="10"/>
      <c r="BE77" s="10"/>
      <c r="BF77" s="74"/>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53"/>
      <c r="AK78" s="10"/>
      <c r="AL78" s="10"/>
      <c r="AM78" s="10"/>
      <c r="AN78" s="10"/>
      <c r="AO78" s="10"/>
      <c r="AP78" s="10"/>
      <c r="AQ78" s="10"/>
      <c r="AR78" s="10"/>
      <c r="AS78" s="10"/>
      <c r="AT78" s="10"/>
      <c r="AU78" s="10"/>
      <c r="AV78" s="10"/>
      <c r="AW78" s="10"/>
      <c r="AX78" s="10"/>
      <c r="AY78" s="10"/>
      <c r="AZ78" s="10"/>
      <c r="BA78" s="10"/>
      <c r="BB78" s="10"/>
      <c r="BC78" s="10"/>
      <c r="BD78" s="10"/>
      <c r="BE78" s="10"/>
      <c r="BF78" s="74"/>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53"/>
      <c r="AK79" s="10"/>
      <c r="AL79" s="10"/>
      <c r="AM79" s="10"/>
      <c r="AN79" s="10"/>
      <c r="AO79" s="10"/>
      <c r="AP79" s="10"/>
      <c r="AQ79" s="10"/>
      <c r="AR79" s="10"/>
      <c r="AS79" s="10"/>
      <c r="AT79" s="10"/>
      <c r="AU79" s="10"/>
      <c r="AV79" s="10"/>
      <c r="AW79" s="10"/>
      <c r="AX79" s="10"/>
      <c r="AY79" s="10"/>
      <c r="AZ79" s="10"/>
      <c r="BA79" s="10"/>
      <c r="BB79" s="10"/>
      <c r="BC79" s="10"/>
      <c r="BD79" s="10"/>
      <c r="BE79" s="10"/>
      <c r="BF79" s="74"/>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53"/>
      <c r="AK80" s="10"/>
      <c r="AL80" s="10"/>
      <c r="AM80" s="10"/>
      <c r="AN80" s="10"/>
      <c r="AO80" s="10"/>
      <c r="AP80" s="10"/>
      <c r="AQ80" s="10"/>
      <c r="AR80" s="10"/>
      <c r="AS80" s="10"/>
      <c r="AT80" s="10"/>
      <c r="AU80" s="10"/>
      <c r="AV80" s="10"/>
      <c r="AW80" s="10"/>
      <c r="AX80" s="10"/>
      <c r="AY80" s="10"/>
      <c r="AZ80" s="10"/>
      <c r="BA80" s="10"/>
      <c r="BB80" s="10"/>
      <c r="BC80" s="10"/>
      <c r="BD80" s="10"/>
      <c r="BE80" s="10"/>
      <c r="BF80" s="74"/>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53"/>
      <c r="AK81" s="10"/>
      <c r="AL81" s="10"/>
      <c r="AM81" s="10"/>
      <c r="AN81" s="10"/>
      <c r="AO81" s="10"/>
      <c r="AP81" s="10"/>
      <c r="AQ81" s="10"/>
      <c r="AR81" s="10"/>
      <c r="AS81" s="10"/>
      <c r="AT81" s="10"/>
      <c r="AU81" s="10"/>
      <c r="AV81" s="10"/>
      <c r="AW81" s="10"/>
      <c r="AX81" s="10"/>
      <c r="AY81" s="10"/>
      <c r="AZ81" s="10"/>
      <c r="BA81" s="10"/>
      <c r="BB81" s="10"/>
      <c r="BC81" s="10"/>
      <c r="BD81" s="10"/>
      <c r="BE81" s="10"/>
      <c r="BF81" s="74"/>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53"/>
      <c r="AK82" s="10"/>
      <c r="AL82" s="10"/>
      <c r="AM82" s="10"/>
      <c r="AN82" s="10"/>
      <c r="AO82" s="10"/>
      <c r="AP82" s="10"/>
      <c r="AQ82" s="10"/>
      <c r="AR82" s="10"/>
      <c r="AS82" s="10"/>
      <c r="AT82" s="10"/>
      <c r="AU82" s="10"/>
      <c r="AV82" s="10"/>
      <c r="AW82" s="10"/>
      <c r="AX82" s="10"/>
      <c r="AY82" s="10"/>
      <c r="AZ82" s="10"/>
      <c r="BA82" s="10"/>
      <c r="BB82" s="10"/>
      <c r="BC82" s="10"/>
      <c r="BD82" s="10"/>
      <c r="BE82" s="10"/>
      <c r="BF82" s="74"/>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53"/>
      <c r="AK83" s="10"/>
      <c r="AL83" s="10"/>
      <c r="AM83" s="10"/>
      <c r="AN83" s="10"/>
      <c r="AO83" s="10"/>
      <c r="AP83" s="10"/>
      <c r="AQ83" s="10"/>
      <c r="AR83" s="10"/>
      <c r="AS83" s="10"/>
      <c r="AT83" s="10"/>
      <c r="AU83" s="10"/>
      <c r="AV83" s="10"/>
      <c r="AW83" s="10"/>
      <c r="AX83" s="10"/>
      <c r="AY83" s="10"/>
      <c r="AZ83" s="10"/>
      <c r="BA83" s="10"/>
      <c r="BB83" s="10"/>
      <c r="BC83" s="10"/>
      <c r="BD83" s="10"/>
      <c r="BE83" s="10"/>
      <c r="BF83" s="74"/>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53"/>
      <c r="AK84" s="10"/>
      <c r="AL84" s="10"/>
      <c r="AM84" s="10"/>
      <c r="AN84" s="10"/>
      <c r="AO84" s="10"/>
      <c r="AP84" s="10"/>
      <c r="AQ84" s="10"/>
      <c r="AR84" s="10"/>
      <c r="AS84" s="10"/>
      <c r="AT84" s="10"/>
      <c r="AU84" s="10"/>
      <c r="AV84" s="10"/>
      <c r="AW84" s="10"/>
      <c r="AX84" s="10"/>
      <c r="AY84" s="10"/>
      <c r="AZ84" s="10"/>
      <c r="BA84" s="10"/>
      <c r="BB84" s="10"/>
      <c r="BC84" s="10"/>
      <c r="BD84" s="10"/>
      <c r="BE84" s="10"/>
      <c r="BF84" s="74"/>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53"/>
      <c r="AK85" s="10"/>
      <c r="AL85" s="10"/>
      <c r="AM85" s="10"/>
      <c r="AN85" s="10"/>
      <c r="AO85" s="10"/>
      <c r="AP85" s="10"/>
      <c r="AQ85" s="10"/>
      <c r="AR85" s="10"/>
      <c r="AS85" s="10"/>
      <c r="AT85" s="10"/>
      <c r="AU85" s="10"/>
      <c r="AV85" s="10"/>
      <c r="AW85" s="10"/>
      <c r="AX85" s="10"/>
      <c r="AY85" s="10"/>
      <c r="AZ85" s="10"/>
      <c r="BA85" s="10"/>
      <c r="BB85" s="10"/>
      <c r="BC85" s="10"/>
      <c r="BD85" s="10"/>
      <c r="BE85" s="10"/>
      <c r="BF85" s="74"/>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53"/>
      <c r="AK86" s="10"/>
      <c r="AL86" s="10"/>
      <c r="AM86" s="10"/>
      <c r="AN86" s="10"/>
      <c r="AO86" s="10"/>
      <c r="AP86" s="10"/>
      <c r="AQ86" s="10"/>
      <c r="AR86" s="10"/>
      <c r="AS86" s="10"/>
      <c r="AT86" s="10"/>
      <c r="AU86" s="10"/>
      <c r="AV86" s="10"/>
      <c r="AW86" s="10"/>
      <c r="AX86" s="10"/>
      <c r="AY86" s="10"/>
      <c r="AZ86" s="10"/>
      <c r="BA86" s="10"/>
      <c r="BB86" s="10"/>
      <c r="BC86" s="10"/>
      <c r="BD86" s="10"/>
      <c r="BE86" s="10"/>
      <c r="BF86" s="74"/>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53"/>
      <c r="AK87" s="10"/>
      <c r="AL87" s="10"/>
      <c r="AM87" s="10"/>
      <c r="AN87" s="10"/>
      <c r="AO87" s="10"/>
      <c r="AP87" s="10"/>
      <c r="AQ87" s="10"/>
      <c r="AR87" s="10"/>
      <c r="AS87" s="10"/>
      <c r="AT87" s="10"/>
      <c r="AU87" s="10"/>
      <c r="AV87" s="10"/>
      <c r="AW87" s="10"/>
      <c r="AX87" s="10"/>
      <c r="AY87" s="10"/>
      <c r="AZ87" s="10"/>
      <c r="BA87" s="10"/>
      <c r="BB87" s="10"/>
      <c r="BC87" s="10"/>
      <c r="BD87" s="10"/>
      <c r="BE87" s="10"/>
      <c r="BF87" s="74"/>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53"/>
      <c r="AK88" s="10"/>
      <c r="AL88" s="10"/>
      <c r="AM88" s="10"/>
      <c r="AN88" s="10"/>
      <c r="AO88" s="10"/>
      <c r="AP88" s="10"/>
      <c r="AQ88" s="10"/>
      <c r="AR88" s="10"/>
      <c r="AS88" s="10"/>
      <c r="AT88" s="10"/>
      <c r="AU88" s="10"/>
      <c r="AV88" s="10"/>
      <c r="AW88" s="10"/>
      <c r="AX88" s="10"/>
      <c r="AY88" s="10"/>
      <c r="AZ88" s="10"/>
      <c r="BA88" s="10"/>
      <c r="BB88" s="10"/>
      <c r="BC88" s="10"/>
      <c r="BD88" s="10"/>
      <c r="BE88" s="10"/>
      <c r="BF88" s="74"/>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53"/>
      <c r="AK89" s="10"/>
      <c r="AL89" s="10"/>
      <c r="AM89" s="10"/>
      <c r="AN89" s="10"/>
      <c r="AO89" s="10"/>
      <c r="AP89" s="10"/>
      <c r="AQ89" s="10"/>
      <c r="AR89" s="10"/>
      <c r="AS89" s="10"/>
      <c r="AT89" s="10"/>
      <c r="AU89" s="10"/>
      <c r="AV89" s="10"/>
      <c r="AW89" s="10"/>
      <c r="AX89" s="10"/>
      <c r="AY89" s="10"/>
      <c r="AZ89" s="10"/>
      <c r="BA89" s="10"/>
      <c r="BB89" s="10"/>
      <c r="BC89" s="10"/>
      <c r="BD89" s="10"/>
      <c r="BE89" s="10"/>
      <c r="BF89" s="74"/>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53"/>
      <c r="AK90" s="10"/>
      <c r="AL90" s="10"/>
      <c r="AM90" s="10"/>
      <c r="AN90" s="10"/>
      <c r="AO90" s="10"/>
      <c r="AP90" s="10"/>
      <c r="AQ90" s="10"/>
      <c r="AR90" s="10"/>
      <c r="AS90" s="10"/>
      <c r="AT90" s="10"/>
      <c r="AU90" s="10"/>
      <c r="AV90" s="10"/>
      <c r="AW90" s="10"/>
      <c r="AX90" s="10"/>
      <c r="AY90" s="10"/>
      <c r="AZ90" s="10"/>
      <c r="BA90" s="10"/>
      <c r="BB90" s="10"/>
      <c r="BC90" s="10"/>
      <c r="BD90" s="10"/>
      <c r="BE90" s="10"/>
      <c r="BF90" s="74"/>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53"/>
      <c r="AK91" s="10"/>
      <c r="AL91" s="10"/>
      <c r="AM91" s="10"/>
      <c r="AN91" s="10"/>
      <c r="AO91" s="10"/>
      <c r="AP91" s="10"/>
      <c r="AQ91" s="10"/>
      <c r="AR91" s="10"/>
      <c r="AS91" s="10"/>
      <c r="AT91" s="10"/>
      <c r="AU91" s="10"/>
      <c r="AV91" s="10"/>
      <c r="AW91" s="10"/>
      <c r="AX91" s="10"/>
      <c r="AY91" s="10"/>
      <c r="AZ91" s="10"/>
      <c r="BA91" s="10"/>
      <c r="BB91" s="10"/>
      <c r="BC91" s="10"/>
      <c r="BD91" s="10"/>
      <c r="BE91" s="10"/>
      <c r="BF91" s="74"/>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53"/>
      <c r="AK92" s="10"/>
      <c r="AL92" s="10"/>
      <c r="AM92" s="10"/>
      <c r="AN92" s="10"/>
      <c r="AO92" s="10"/>
      <c r="AP92" s="10"/>
      <c r="AQ92" s="10"/>
      <c r="AR92" s="10"/>
      <c r="AS92" s="10"/>
      <c r="AT92" s="10"/>
      <c r="AU92" s="10"/>
      <c r="AV92" s="10"/>
      <c r="AW92" s="10"/>
      <c r="AX92" s="10"/>
      <c r="AY92" s="10"/>
      <c r="AZ92" s="10"/>
      <c r="BA92" s="10"/>
      <c r="BB92" s="10"/>
      <c r="BC92" s="10"/>
      <c r="BD92" s="10"/>
      <c r="BE92" s="10"/>
      <c r="BF92" s="74"/>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53"/>
      <c r="AK93" s="10"/>
      <c r="AL93" s="10"/>
      <c r="AM93" s="10"/>
      <c r="AN93" s="10"/>
      <c r="AO93" s="10"/>
      <c r="AP93" s="10"/>
      <c r="AQ93" s="10"/>
      <c r="AR93" s="10"/>
      <c r="AS93" s="10"/>
      <c r="AT93" s="10"/>
      <c r="AU93" s="10"/>
      <c r="AV93" s="10"/>
      <c r="AW93" s="10"/>
      <c r="AX93" s="10"/>
      <c r="AY93" s="10"/>
      <c r="AZ93" s="10"/>
      <c r="BA93" s="10"/>
      <c r="BB93" s="10"/>
      <c r="BC93" s="10"/>
      <c r="BD93" s="10"/>
      <c r="BE93" s="10"/>
      <c r="BF93" s="74"/>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53"/>
      <c r="AK94" s="10"/>
      <c r="AL94" s="10"/>
      <c r="AM94" s="10"/>
      <c r="AN94" s="10"/>
      <c r="AO94" s="10"/>
      <c r="AP94" s="10"/>
      <c r="AQ94" s="10"/>
      <c r="AR94" s="10"/>
      <c r="AS94" s="10"/>
      <c r="AT94" s="10"/>
      <c r="AU94" s="10"/>
      <c r="AV94" s="10"/>
      <c r="AW94" s="10"/>
      <c r="AX94" s="10"/>
      <c r="AY94" s="10"/>
      <c r="AZ94" s="10"/>
      <c r="BA94" s="10"/>
      <c r="BB94" s="10"/>
      <c r="BC94" s="10"/>
      <c r="BD94" s="10"/>
      <c r="BE94" s="10"/>
      <c r="BF94" s="74"/>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53"/>
      <c r="AK95" s="10"/>
      <c r="AL95" s="10"/>
      <c r="AM95" s="10"/>
      <c r="AN95" s="10"/>
      <c r="AO95" s="10"/>
      <c r="AP95" s="10"/>
      <c r="AQ95" s="10"/>
      <c r="AR95" s="10"/>
      <c r="AS95" s="10"/>
      <c r="AT95" s="10"/>
      <c r="AU95" s="10"/>
      <c r="AV95" s="10"/>
      <c r="AW95" s="10"/>
      <c r="AX95" s="10"/>
      <c r="AY95" s="10"/>
      <c r="AZ95" s="10"/>
      <c r="BA95" s="10"/>
      <c r="BB95" s="10"/>
      <c r="BC95" s="10"/>
      <c r="BD95" s="10"/>
      <c r="BE95" s="10"/>
      <c r="BF95" s="74"/>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53"/>
      <c r="AK96" s="10"/>
      <c r="AL96" s="10"/>
      <c r="AM96" s="10"/>
      <c r="AN96" s="10"/>
      <c r="AO96" s="10"/>
      <c r="AP96" s="10"/>
      <c r="AQ96" s="10"/>
      <c r="AR96" s="10"/>
      <c r="AS96" s="10"/>
      <c r="AT96" s="10"/>
      <c r="AU96" s="10"/>
      <c r="AV96" s="10"/>
      <c r="AW96" s="10"/>
      <c r="AX96" s="10"/>
      <c r="AY96" s="10"/>
      <c r="AZ96" s="10"/>
      <c r="BA96" s="10"/>
      <c r="BB96" s="10"/>
      <c r="BC96" s="10"/>
      <c r="BD96" s="10"/>
      <c r="BE96" s="10"/>
      <c r="BF96" s="74"/>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53"/>
      <c r="AK97" s="10"/>
      <c r="AL97" s="10"/>
      <c r="AM97" s="10"/>
      <c r="AN97" s="10"/>
      <c r="AO97" s="10"/>
      <c r="AP97" s="10"/>
      <c r="AQ97" s="10"/>
      <c r="AR97" s="10"/>
      <c r="AS97" s="10"/>
      <c r="AT97" s="10"/>
      <c r="AU97" s="10"/>
      <c r="AV97" s="10"/>
      <c r="AW97" s="10"/>
      <c r="AX97" s="10"/>
      <c r="AY97" s="10"/>
      <c r="AZ97" s="10"/>
      <c r="BA97" s="10"/>
      <c r="BB97" s="10"/>
      <c r="BC97" s="10"/>
      <c r="BD97" s="10"/>
      <c r="BE97" s="10"/>
      <c r="BF97" s="74"/>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53"/>
      <c r="AK98" s="10"/>
      <c r="AL98" s="10"/>
      <c r="AM98" s="10"/>
      <c r="AN98" s="10"/>
      <c r="AO98" s="10"/>
      <c r="AP98" s="10"/>
      <c r="AQ98" s="10"/>
      <c r="AR98" s="10"/>
      <c r="AS98" s="10"/>
      <c r="AT98" s="10"/>
      <c r="AU98" s="10"/>
      <c r="AV98" s="10"/>
      <c r="AW98" s="10"/>
      <c r="AX98" s="10"/>
      <c r="AY98" s="10"/>
      <c r="AZ98" s="10"/>
      <c r="BA98" s="10"/>
      <c r="BB98" s="10"/>
      <c r="BC98" s="10"/>
      <c r="BD98" s="10"/>
      <c r="BE98" s="10"/>
      <c r="BF98" s="74"/>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53"/>
      <c r="AK99" s="10"/>
      <c r="AL99" s="10"/>
      <c r="AM99" s="10"/>
      <c r="AN99" s="10"/>
      <c r="AO99" s="10"/>
      <c r="AP99" s="10"/>
      <c r="AQ99" s="10"/>
      <c r="AR99" s="10"/>
      <c r="AS99" s="10"/>
      <c r="AT99" s="10"/>
      <c r="AU99" s="10"/>
      <c r="AV99" s="10"/>
      <c r="AW99" s="10"/>
      <c r="AX99" s="10"/>
      <c r="AY99" s="10"/>
      <c r="AZ99" s="10"/>
      <c r="BA99" s="10"/>
      <c r="BB99" s="10"/>
      <c r="BC99" s="10"/>
      <c r="BD99" s="10"/>
      <c r="BE99" s="10"/>
      <c r="BF99" s="74"/>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53"/>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74"/>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53"/>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74"/>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53"/>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74"/>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53"/>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74"/>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53"/>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74"/>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53"/>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74"/>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53"/>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74"/>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53"/>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74"/>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53"/>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74"/>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53"/>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74"/>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53"/>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74"/>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53"/>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74"/>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53"/>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74"/>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53"/>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74"/>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53"/>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74"/>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53"/>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74"/>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53"/>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74"/>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53"/>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74"/>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53"/>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74"/>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53"/>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74"/>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53"/>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74"/>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53"/>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74"/>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53"/>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74"/>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53"/>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74"/>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53"/>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74"/>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53"/>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74"/>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53"/>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74"/>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53"/>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74"/>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53"/>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74"/>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53"/>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74"/>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53"/>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74"/>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53"/>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74"/>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53"/>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74"/>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53"/>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74"/>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53"/>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74"/>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53"/>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74"/>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53"/>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74"/>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53"/>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74"/>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53"/>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74"/>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53"/>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74"/>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53"/>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74"/>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53"/>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74"/>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53"/>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74"/>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53"/>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74"/>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53"/>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74"/>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53"/>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74"/>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53"/>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74"/>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53"/>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74"/>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53"/>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74"/>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53"/>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74"/>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53"/>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74"/>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53"/>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74"/>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53"/>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74"/>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53"/>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74"/>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53"/>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74"/>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53"/>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74"/>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53"/>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74"/>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53"/>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74"/>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53"/>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74"/>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53"/>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74"/>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53"/>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74"/>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53"/>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74"/>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53"/>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74"/>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53"/>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74"/>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53"/>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74"/>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53"/>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74"/>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53"/>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74"/>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53"/>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74"/>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53"/>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74"/>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53"/>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74"/>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53"/>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74"/>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53"/>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74"/>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53"/>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74"/>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53"/>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74"/>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53"/>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74"/>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53"/>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74"/>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53"/>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74"/>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53"/>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74"/>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53"/>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74"/>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53"/>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74"/>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53"/>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74"/>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53"/>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74"/>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53"/>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74"/>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53"/>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74"/>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53"/>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74"/>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53"/>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74"/>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53"/>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74"/>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53"/>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74"/>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53"/>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74"/>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53"/>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74"/>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53"/>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74"/>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53"/>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74"/>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53"/>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74"/>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53"/>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74"/>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53"/>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74"/>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53"/>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74"/>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53"/>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74"/>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53"/>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74"/>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53"/>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74"/>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53"/>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74"/>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53"/>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74"/>
    </row>
  </sheetData>
  <mergeCells>
    <mergeCell ref="R1:S1"/>
    <mergeCell ref="T1:W1"/>
    <mergeCell ref="AL1:AM1"/>
    <mergeCell ref="AN1:AQ1"/>
    <mergeCell ref="R2:S2"/>
    <mergeCell ref="T2:W2"/>
    <mergeCell ref="AL2:AM2"/>
    <mergeCell ref="AN2:AQ2"/>
    <mergeCell ref="A4:W4"/>
    <mergeCell ref="X4:AQ4"/>
    <mergeCell ref="A5:A10"/>
    <mergeCell ref="B5:B9"/>
    <mergeCell ref="C5:C9"/>
    <mergeCell ref="D5:D9"/>
    <mergeCell ref="E5:P5"/>
    <mergeCell ref="Q5:S6"/>
    <mergeCell ref="T5:T9"/>
    <mergeCell ref="U5:W5"/>
    <mergeCell ref="X5:X10"/>
    <mergeCell ref="Y5:AB6"/>
    <mergeCell ref="AC5:AQ5"/>
    <mergeCell ref="E6:G6"/>
    <mergeCell ref="H6:J6"/>
    <mergeCell ref="K6:M6"/>
    <mergeCell ref="N6:P6"/>
    <mergeCell ref="U6:U10"/>
    <mergeCell ref="V6:V10"/>
    <mergeCell ref="W6:W10"/>
    <mergeCell ref="AC6:AD6"/>
    <mergeCell ref="AE6:AL6"/>
    <mergeCell ref="AM6:AM9"/>
    <mergeCell ref="AN6:AN9"/>
    <mergeCell ref="AO6:AO9"/>
    <mergeCell ref="AP6:AQ6"/>
    <mergeCell ref="E7:E9"/>
    <mergeCell ref="F7:F9"/>
    <mergeCell ref="G7:G9"/>
    <mergeCell ref="H7:H9"/>
    <mergeCell ref="I7:I9"/>
    <mergeCell ref="J7:J9"/>
    <mergeCell ref="K7:K9"/>
    <mergeCell ref="L7:L9"/>
    <mergeCell ref="M7:M9"/>
    <mergeCell ref="N7:N9"/>
    <mergeCell ref="O7:O9"/>
    <mergeCell ref="P7:P9"/>
    <mergeCell ref="Q7:Q9"/>
    <mergeCell ref="R7:R9"/>
    <mergeCell ref="S7:S9"/>
    <mergeCell ref="Y7:Y10"/>
    <mergeCell ref="Z7:Z10"/>
    <mergeCell ref="AA7:AA10"/>
    <mergeCell ref="AB7:AB10"/>
    <mergeCell ref="AC7:AC9"/>
    <mergeCell ref="AD7:AD9"/>
    <mergeCell ref="AE7:AE9"/>
    <mergeCell ref="AF7:AF9"/>
    <mergeCell ref="AG7:AG9"/>
    <mergeCell ref="AH7:AH9"/>
    <mergeCell ref="AI7:AL7"/>
    <mergeCell ref="AP7:AP9"/>
    <mergeCell ref="AQ7:AQ9"/>
    <mergeCell ref="AI8:AI9"/>
    <mergeCell ref="AJ8:AL8"/>
    <mergeCell ref="X31:X32"/>
    <mergeCell ref="AD31:AD32"/>
    <mergeCell ref="AM31:AN32"/>
  </mergeCells>
  <pageMargins bottom="0.75" footer="0.3" header="0.3" left="0.7" right="0.7" top="0.75"/>
</worksheet>
</file>