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1-03-2" sheetId="1" r:id="rId1"/>
  </sheets>
  <definedNames/>
  <calcPr fullCalcOnLoad="1"/>
</workbook>
</file>

<file path=xl/sharedStrings.xml><?xml version="1.0" encoding="utf-8"?>
<sst xmlns="http://schemas.openxmlformats.org/spreadsheetml/2006/main" count="855" uniqueCount="848">
  <si>
    <t>公 開 類</t>
  </si>
  <si>
    <t>年      報</t>
  </si>
  <si>
    <t>臺中市市區道路養護工程成果</t>
  </si>
  <si>
    <t>路  線  編  號</t>
  </si>
  <si>
    <t>總        計</t>
  </si>
  <si>
    <t>朝陽街(柳川東路至大全街)</t>
  </si>
  <si>
    <t xml:space="preserve"> 朝陽街28巷</t>
  </si>
  <si>
    <t>五權路154巷(五權路2-197巷至無尾巷)</t>
  </si>
  <si>
    <t>華美街(公正路至向上北路)</t>
  </si>
  <si>
    <t>公正路(美村路一段至中興街)</t>
  </si>
  <si>
    <t>博館三街62巷及2弄及健行路1021巷</t>
  </si>
  <si>
    <t>自立街(五權路至五廊街)</t>
  </si>
  <si>
    <t>梅川西路一段(民權路至民生北路)</t>
  </si>
  <si>
    <t>民興街(民興街178巷至永成街)</t>
  </si>
  <si>
    <t>東興路三段11巷</t>
  </si>
  <si>
    <t>大同街266巷</t>
  </si>
  <si>
    <t>台灣大道二段138巷(民權路370之1號至文化街149號)</t>
  </si>
  <si>
    <t>大全街154巷旁</t>
  </si>
  <si>
    <t>大同街265巷</t>
  </si>
  <si>
    <t>存中街(單號側)</t>
  </si>
  <si>
    <t>東興路三段(向上路一段至向上南路)</t>
  </si>
  <si>
    <t>福音路(中華路二段至興中街)</t>
  </si>
  <si>
    <t>興民巷(成功路至光復路)</t>
  </si>
  <si>
    <t>仁福街23巷</t>
  </si>
  <si>
    <t>美村路一段236巷</t>
  </si>
  <si>
    <t>正福街1巷</t>
  </si>
  <si>
    <t>大全街(南屯路一段~大全街154巷)</t>
  </si>
  <si>
    <t>自立街95巷(自治街至自立街95巷8號)</t>
  </si>
  <si>
    <t>三民路一段145巷</t>
  </si>
  <si>
    <t>德鑫街(德祥街至復興北路)半幅</t>
  </si>
  <si>
    <t>大墩十二街(大墩十二街26號前至大同街)</t>
  </si>
  <si>
    <t>國安一路(玉門路至國安一路109號)</t>
  </si>
  <si>
    <t>向上北路(英才路至公益路155巷)</t>
  </si>
  <si>
    <t>英才路(向上路一段至模範街31巷7弄)</t>
  </si>
  <si>
    <t>西屯路三段(環中路二段到筏堤東街一段)</t>
  </si>
  <si>
    <t>西屯路二段208巷</t>
  </si>
  <si>
    <t>中清路三段307巷(58號前-151號前)</t>
  </si>
  <si>
    <t>西屯路二段湳仔巷(西屯路二段-上石南六巷)</t>
  </si>
  <si>
    <t>經貿路(經貿七路至經貿八路)往市區方向(內線車道)</t>
  </si>
  <si>
    <t>同志巷(59號至63之5號)</t>
  </si>
  <si>
    <t>永安一巷(33之2號至48號)</t>
  </si>
  <si>
    <t>中平路421巷</t>
  </si>
  <si>
    <t>樹義五巷(樹義五巷19-6號-福田五街)</t>
  </si>
  <si>
    <t>旱溪東路一段(自由路-樂業路)</t>
  </si>
  <si>
    <t>東英二街(十甲東路-樂業路406巷)</t>
  </si>
  <si>
    <t>東英路23巷(東英路-無尾巷)</t>
  </si>
  <si>
    <t>十甲東路398巷(十甲東路-樂業路460巷)</t>
  </si>
  <si>
    <t>振興路162巷(振興路-振興路170巷)</t>
  </si>
  <si>
    <t>十甲東路390巷(十甲東路-樂業路460巷)</t>
  </si>
  <si>
    <t>崇倫街72巷(崇倫街-西川一路)</t>
  </si>
  <si>
    <t>忠勇路52-74號(忠勇路~忠勇路74號)</t>
  </si>
  <si>
    <t>楓樹西一街(楓樹一街~楓樹二街)</t>
  </si>
  <si>
    <t>楓平路(黎明路一段~鎮平路)</t>
  </si>
  <si>
    <t>黎明路一段73巷(黎明路一段~和成巷)</t>
  </si>
  <si>
    <t>黎明路一段323巷10弄(黎明路一段323巷~中河北二巷)</t>
  </si>
  <si>
    <t>文山南巷(嶺東路~文山南巷)</t>
  </si>
  <si>
    <t>惠文南街261巷(惠文南街261巷25號~惠弘街)</t>
  </si>
  <si>
    <t>忠勇路54巷6弄(五權西路三段1巷~忠勇路54巷6弄底)</t>
  </si>
  <si>
    <t>中和北一巷2弄(中和北二巷~中和北一巷2弄底)</t>
  </si>
  <si>
    <t>中和巷3號</t>
  </si>
  <si>
    <t>環中路四段與永春路路口</t>
  </si>
  <si>
    <t>忠勇路52-275巷(向上路四段~五權西路三段1巷)</t>
  </si>
  <si>
    <t>瑞豐街(台中路~合作街)</t>
  </si>
  <si>
    <t>干城街240巷280巷318巷</t>
  </si>
  <si>
    <t>文昌街228巷(文昌街~南屯路二段)</t>
  </si>
  <si>
    <t>豐富路160巷(豐富路~文心南六路)</t>
  </si>
  <si>
    <t>永春東一路(永春東路~文心南三路)</t>
  </si>
  <si>
    <t>東興路二段3巷(五權五街~東興路二段)</t>
  </si>
  <si>
    <t>向心路(南屯路二段~五權西路二段)</t>
  </si>
  <si>
    <t>新社區崑南街71-5號</t>
  </si>
  <si>
    <t>新社區華豐街331號前</t>
  </si>
  <si>
    <t>新社區福興里和興巷福民枝64(G8346GE19)</t>
  </si>
  <si>
    <t>新社區東湖街二段316號</t>
  </si>
  <si>
    <t>石岡區和盛街南眉巷29-1號至25號</t>
  </si>
  <si>
    <t>新社區東新路二段49號前</t>
  </si>
  <si>
    <t>新社區興中街90-11號 興中街(中97)電線桿號新社幹83G7360HB96</t>
  </si>
  <si>
    <t>新社區東湖街二段83號至東湖街二段68巷及東湖街二段68巷口</t>
  </si>
  <si>
    <t>新社區崑南街78號</t>
  </si>
  <si>
    <t>新社區興社街4段69號</t>
  </si>
  <si>
    <t>新社區東湖街二段68至東湖街二段48巷(香菇寮附近)</t>
  </si>
  <si>
    <t>新社區中興嶺53號旁</t>
  </si>
  <si>
    <t>新社區興社街一段225巷至興社街一段214號</t>
  </si>
  <si>
    <t>新社區中和街一段四巷</t>
  </si>
  <si>
    <t>新社區興社街一段214號至興社街一段205號</t>
  </si>
  <si>
    <t>石岡區和盛街南眉巷25-1號</t>
  </si>
  <si>
    <t>新社區興中街133號</t>
  </si>
  <si>
    <t>新社區中和街二段一村巷19號旁</t>
  </si>
  <si>
    <t>新社區東興里興社街一段16號對面至興社街一段205號</t>
  </si>
  <si>
    <t xml:space="preserve">新社區永源里東山街101號旁 </t>
  </si>
  <si>
    <t>石岡區龍興里萬仙街12-1號</t>
  </si>
  <si>
    <t>新社區中和里豐埔產業道路(中95-1)(協中幹180至協中幹194)</t>
  </si>
  <si>
    <t>新社區大南里中和街二段267號前</t>
  </si>
  <si>
    <t>新社區中正里中正街(中92)(中正幹14至中正幹23)</t>
  </si>
  <si>
    <t>新社區中正里中92(電桿)中正幹41</t>
  </si>
  <si>
    <t>新社區中正里中92(電信桿)中正枝49</t>
  </si>
  <si>
    <t>新社區中正里中和街五段118巷48號旁</t>
  </si>
  <si>
    <t>新社區中和里中95中和幹85G</t>
  </si>
  <si>
    <t>新社區中和里中95中和幹89G</t>
  </si>
  <si>
    <t>新社區中和里中95中和幹90G</t>
  </si>
  <si>
    <t>新社區中和里中95中和幹112G</t>
  </si>
  <si>
    <t>新社區中和里中95中和幹127G</t>
  </si>
  <si>
    <t xml:space="preserve">新社區中和里中95中和幹127G </t>
  </si>
  <si>
    <t>新社區復盛里中和街三段66號</t>
  </si>
  <si>
    <t>新社區復盛里中94(崑山枝28)中和街四段128巷</t>
  </si>
  <si>
    <t>新社區永源里中興嶺街二段(中93)18對面</t>
  </si>
  <si>
    <t>新社區中正里中正街(中92)</t>
  </si>
  <si>
    <t>神岡區大社里大漢街127巷</t>
  </si>
  <si>
    <t>潭子區甘蔗里雅潭路一段175號(潭秀國中門口)前</t>
  </si>
  <si>
    <t>神岡區豐洲里豐洲路223號前</t>
  </si>
  <si>
    <t>潭子區家興里中山路一段7巷及榮興街</t>
  </si>
  <si>
    <t>潭子區聚興里潭興路一段165巷與環中路一段口</t>
  </si>
  <si>
    <t>潭子區新田里豐興路二段520號前</t>
  </si>
  <si>
    <t>潭子區新田里豐興路二段550號前</t>
  </si>
  <si>
    <t>潭子區新田里豐興路二段578號前</t>
  </si>
  <si>
    <t>潭子區大豐里大富路二段16號</t>
  </si>
  <si>
    <t>潭子區潭陽里潭興路二段447號</t>
  </si>
  <si>
    <t>潭子區家興里中山路一段(中山路一段15巷~中山路一段7巷間)</t>
  </si>
  <si>
    <t>潭子區聚興里豐興路一段500號(警察局)旁停車場出入口</t>
  </si>
  <si>
    <t>神岡區神岡里神岡路176號前</t>
  </si>
  <si>
    <t xml:space="preserve">潭子區潭北里潭子街一段31巷122之2號 </t>
  </si>
  <si>
    <t>潭子區潭陽里大智街13號至大智街15巷1號前</t>
  </si>
  <si>
    <t>潭子區東寶里昌平路三段108號前</t>
  </si>
  <si>
    <t>潭子區東寶里民族路一段316號</t>
  </si>
  <si>
    <t>潭子區聚興里豐興路一段61-15附近</t>
  </si>
  <si>
    <t>神岡區三角里三社路109號</t>
  </si>
  <si>
    <t>潭子區聚興里豐興路一段404號前(大明高中前)</t>
  </si>
  <si>
    <t>潭子區聚興里豐興路一段往環中東路上機車道地下道出口處</t>
  </si>
  <si>
    <t>潭子區東寶里昌平路三段492巷169弄130號</t>
  </si>
  <si>
    <t>神岡區岸裡里大洲路450號前</t>
  </si>
  <si>
    <t>潭子區新田里豐興路二段530號與532號前</t>
  </si>
  <si>
    <t>神岡區神洲里大明路81巷46之1號</t>
  </si>
  <si>
    <t>神岡區三角里大富路156巷2弄口</t>
  </si>
  <si>
    <t>潭子區嘉仁里嘉豐路207巷旁</t>
  </si>
  <si>
    <t>潭子區潭陽里福潭路450巷全家便利商店旁</t>
  </si>
  <si>
    <t>潭子區東寶里雅潭路二段61巷前</t>
  </si>
  <si>
    <t>潭子區東寶里雅潭路二段105巷附近前</t>
  </si>
  <si>
    <t>潭子區聚興里潭興路一段17巷天母宮旁</t>
  </si>
  <si>
    <t>神岡區神洲里堤南路38號</t>
  </si>
  <si>
    <t>潭子區潭陽里潭興路二段420號</t>
  </si>
  <si>
    <t>潭子區潭陽里復興路二段55號前</t>
  </si>
  <si>
    <t>潭子區甘蔗里雅潭路一段175號前(潭秀國中前)</t>
  </si>
  <si>
    <t>潭子區大富里潭富路三段17之1號旁</t>
  </si>
  <si>
    <t>神岡區三角里大豐路四段246號前</t>
  </si>
  <si>
    <t>潭子區潭陽里潭陽路31號對面</t>
  </si>
  <si>
    <t>大雅區三和里昌平路四段(三和國小旁)</t>
  </si>
  <si>
    <t>大雅區忠義里東大路二段975號前</t>
  </si>
  <si>
    <t>大雅區橫山里永和路112號</t>
  </si>
  <si>
    <t>大雅區上楓里民族路147巷136之1號</t>
  </si>
  <si>
    <t>潭子區聚興里潭興路一段與潭興路一段湳底巷口</t>
  </si>
  <si>
    <t>潭子區潭陽里福潭路205號前</t>
  </si>
  <si>
    <t>神岡區社口里中山路與中山路886巷口</t>
  </si>
  <si>
    <t>大雅區六寶里中和六路(電信桿編號:橫山支14)</t>
  </si>
  <si>
    <t>大雅區二和里雅潭路四段479-7號</t>
  </si>
  <si>
    <t>大雅區西寶里昌平路三段620巷口</t>
  </si>
  <si>
    <t>大雅區員林里大林路373巷</t>
  </si>
  <si>
    <t>大雅區雅楓里德勝路136號前</t>
  </si>
  <si>
    <t>大雅區三和里雅潭路四段40號轉彎處</t>
  </si>
  <si>
    <t>大雅區秀山里平和路21號</t>
  </si>
  <si>
    <t>潭子區家福里頭張路二段(89巷口至得福街口)</t>
  </si>
  <si>
    <t>大雅區大楓里昌平路四段647號</t>
  </si>
  <si>
    <t xml:space="preserve">潭子區家興里大通街93巷75弄(大通街93巷至巷底)及大通街93巷67弄(大通街73巷至大通街93巷) </t>
  </si>
  <si>
    <t xml:space="preserve">潭子區家興里大通街73巷(大通街73巷51弄至大通街93巷67弄、大通街93巷47弄至大通街53巷28弄) </t>
  </si>
  <si>
    <t>潭子區東寶里崇德路四段(大豐路一段157巷至雅潭路一段)</t>
  </si>
  <si>
    <t>神岡區圳堵里中平路202號旁</t>
  </si>
  <si>
    <t>潭子區聚興里豐興路一段(豐興路一段350巷至潭興路一段)</t>
  </si>
  <si>
    <t>大雅區秀山里科雅路(平和二路至光復路)</t>
  </si>
  <si>
    <t>潭子區聚興里潭興路一段湳底巷(湳底巷1號至五湖園)</t>
  </si>
  <si>
    <t>潭子區潭陽里圓通南路北側(興華一路至勝利路)</t>
  </si>
  <si>
    <t>潭子區福仁里環中東路一段(高架鐵路下方)</t>
  </si>
  <si>
    <t>神岡區豐洲里神洲路332號前</t>
  </si>
  <si>
    <t>潭子區聚興里潭興路一段湳底巷五湖園路口</t>
  </si>
  <si>
    <t>潭子區家福里得才街(得天南路37巷至頭張路一段)</t>
  </si>
  <si>
    <t xml:space="preserve">潭子區新田里豐興路二段503巷 </t>
  </si>
  <si>
    <t>潭子區新田里豐興路二段(豐興路二段2號至豐興路二段265號)</t>
  </si>
  <si>
    <t>潭子區大富里民族路三段(民族路三段255號前至民族路三段213巷)</t>
  </si>
  <si>
    <t>神岡區圳前里中山路1377巷前(西側)</t>
  </si>
  <si>
    <t>豐勢路二段1200巷1號對面</t>
  </si>
  <si>
    <t>圓環東路82巷口側溝-側溝改善(長20m)打除既有涵管改矩形溝</t>
  </si>
  <si>
    <t>水源路南坑巷至新社區南坑巷(中87)</t>
  </si>
  <si>
    <t>鎌村路326巷36-3號-新設不鏽鋼欄杆</t>
  </si>
  <si>
    <t>水源路471號前積水改善(施作集水井接涵管至既有側溝)</t>
  </si>
  <si>
    <t>神岡區神洲里堤南路國一橋下</t>
  </si>
  <si>
    <t>神岡區溪洲里堤南路及后神路附近</t>
  </si>
  <si>
    <t>神岡區和睦路一段946號</t>
  </si>
  <si>
    <t>中73、中79-設置里程牌</t>
  </si>
  <si>
    <t>豐勢路二段480巷-排水溝加蓋</t>
  </si>
  <si>
    <t>中山路403巷排水溝新設</t>
  </si>
  <si>
    <t>成功路635巷排水溝新設</t>
  </si>
  <si>
    <t>博愛街202號起~田心路一段路口迄</t>
  </si>
  <si>
    <t>潭子區三和路(弘智街265巷2弄~潭富路二段8-5號)施作箱涵</t>
  </si>
  <si>
    <t>朴子街230號水溝加蓋及安裝防撞桿</t>
  </si>
  <si>
    <t>豐南街240巷298號前路側溝清淤</t>
  </si>
  <si>
    <t>豐原大道二段307號前路面1處坑洞嚴重塌陷緊急修補</t>
  </si>
  <si>
    <t>田心路一段107號前</t>
  </si>
  <si>
    <t>田心路一段125巷與田心路一段交叉口</t>
  </si>
  <si>
    <t>朴子街177巷16號側溝重建及新設</t>
  </si>
  <si>
    <t>豐原大道六段與豐勢路二段交叉口施作排水溝</t>
  </si>
  <si>
    <t>朴子街199號水溝加蓋</t>
  </si>
  <si>
    <t>三豐路二段396巷22弄368號旁(告白咖啡廳前)側溝改善(L=12.4m)</t>
  </si>
  <si>
    <t>北陽三街與中陽路交叉口過路溝溝底塌陷重建(長2m)</t>
  </si>
  <si>
    <t>豐陽路55號旁側溝重建70m</t>
  </si>
  <si>
    <t>后里區后科路三段(豐興鋼鐵)前方正切割</t>
  </si>
  <si>
    <t>豐原大道一段與崇德路交叉路口(往三和路方向)</t>
  </si>
  <si>
    <t>崇德路往西勢路(中油加油站旁)</t>
  </si>
  <si>
    <t>豐原大道一段658號(toyota)</t>
  </si>
  <si>
    <t>豐原大道一段高架橋旁慢車道(往西勢路方向)慢車道修補(10cm方正切割)</t>
  </si>
  <si>
    <t>圓環東路230巷2弄與田心路二段附近</t>
  </si>
  <si>
    <t>豐原大道八段(中正路往豐社路慢車道修補)</t>
  </si>
  <si>
    <t>豐原大道一段接中山路交叉口(高架橋下方)1處路面下陷改善方正切割</t>
  </si>
  <si>
    <t>南陽路綠山巷186弄21號旁-路側邊坡加固及護欄</t>
  </si>
  <si>
    <t>富陽路235巷88弄路側擋土牆長33M</t>
  </si>
  <si>
    <t>潭子區潭富路三段3號至9號之1號旁</t>
  </si>
  <si>
    <t>東勢區東蘭路(中40)電桿編號G6880HC70</t>
  </si>
  <si>
    <t>后里區內東路廣益巷38之8號旁</t>
  </si>
  <si>
    <t>后里區內東路76-1號</t>
  </si>
  <si>
    <t>東勢區慶福街53號</t>
  </si>
  <si>
    <t>東勢區慶福街18號</t>
  </si>
  <si>
    <t>后里區內東路廣益巷38-8號</t>
  </si>
  <si>
    <t>東勢區東崎路三段(東崎幹135)</t>
  </si>
  <si>
    <t>東勢區勢林街(中47-1)23之6號前</t>
  </si>
  <si>
    <t>東勢區東崎路(中47)</t>
  </si>
  <si>
    <t>后里區中28(新店庄5號旁)</t>
  </si>
  <si>
    <t>后里區甲后路一段613號旁</t>
  </si>
  <si>
    <t>東勢區勢林街12-2號旁</t>
  </si>
  <si>
    <t>東勢區石城街石山巷(電桿編號G6973BC4419)</t>
  </si>
  <si>
    <t>東勢區勢林街192號前</t>
  </si>
  <si>
    <t>后里區甲后路二段583號</t>
  </si>
  <si>
    <t>后里區甲后路二段690號前</t>
  </si>
  <si>
    <t>后里區甲后路二段609號前</t>
  </si>
  <si>
    <t>后里區舊社路與后神路路口</t>
  </si>
  <si>
    <t>后里區安眉路與甲后路二段交叉口</t>
  </si>
  <si>
    <t>后里區南村路與大圳路口</t>
  </si>
  <si>
    <t>后里區后神路(新廣大橋)</t>
  </si>
  <si>
    <t>后里區甲后路與復興街口</t>
  </si>
  <si>
    <t>東勢區東崎路三段</t>
  </si>
  <si>
    <t>后里區甲后路(中132)</t>
  </si>
  <si>
    <t>后里區甲后路一段921號前15m(中132)</t>
  </si>
  <si>
    <t>后里區甲后路一段與成功路口(中132)</t>
  </si>
  <si>
    <t>后里區甲后路一段710號(中132)</t>
  </si>
  <si>
    <t>東勢區東崎路三段(中47)</t>
  </si>
  <si>
    <t>后里區大山路(后里森林公園旁)</t>
  </si>
  <si>
    <t>東勢區新盛八街(新盛十街至新盛八街83號)</t>
  </si>
  <si>
    <t>后里區甲后路一段136巷</t>
  </si>
  <si>
    <t>后里區后神路與水門路交叉口</t>
  </si>
  <si>
    <t>東勢區新盛街與新盛十街交叉口</t>
  </si>
  <si>
    <t>復興路一段50巷31弄</t>
  </si>
  <si>
    <t>仁愛路140巷</t>
  </si>
  <si>
    <t>榮興街</t>
  </si>
  <si>
    <t>中興路</t>
  </si>
  <si>
    <t>義和路電桿編號G5558BB14前</t>
  </si>
  <si>
    <t>潭興路一段湳底巷</t>
  </si>
  <si>
    <t>三和國小門口旁水溝</t>
  </si>
  <si>
    <t>福貴路258-1號旁</t>
  </si>
  <si>
    <t>昌平路四段686巷132號旁</t>
  </si>
  <si>
    <t>潭興路二段382號</t>
  </si>
  <si>
    <t>神洲路219~222號</t>
  </si>
  <si>
    <t>豐原區中87縣道(南坑巷)</t>
  </si>
  <si>
    <t>豐原區中88縣道(東陽路、水井街)</t>
  </si>
  <si>
    <t>豐原區中90縣道(水源路坪頂巷)</t>
  </si>
  <si>
    <t>石岡區中90縣道(石岡街下坑巷)</t>
  </si>
  <si>
    <t>石岡區中91縣道(萬仙街岡仙巷)</t>
  </si>
  <si>
    <t>新社區中92縣道(中正街)</t>
  </si>
  <si>
    <t>新社區中93縣道(萬仙街、崑南街、中興嶺路二段、協中街)</t>
  </si>
  <si>
    <t>新社區中94縣道(崑南街)</t>
  </si>
  <si>
    <t>新社區中95縣道(東新路一段、東湖街、興社路一段、中興街)</t>
  </si>
  <si>
    <t>新社區中95-1縣道(麻竹坑豐埔產業道路)</t>
  </si>
  <si>
    <t>新社區中97縣道(興中街)</t>
  </si>
  <si>
    <t>新社區中97-1縣道(華豐街、華豐五街)</t>
  </si>
  <si>
    <t>新社區中99縣道(南華街)</t>
  </si>
  <si>
    <t>新社區中129縣道(和盛街-中和街五段118巷)</t>
  </si>
  <si>
    <t>后里區圳寮路</t>
  </si>
  <si>
    <t>后里區廣益巷、內東路、寺山路</t>
  </si>
  <si>
    <t>潭子區聚興里湳底巷</t>
  </si>
  <si>
    <t>后里區福美路、福興路、安眉路</t>
  </si>
  <si>
    <t>潭子區豐興路二段(新田里、聚興里)</t>
  </si>
  <si>
    <t>后里區九甲路</t>
  </si>
  <si>
    <t>潭子區旱溪東西路</t>
  </si>
  <si>
    <t>后里區三線路(四月路-舊社路含高速公路邊坡)</t>
  </si>
  <si>
    <t>后里區安眉路(甲后路-三豐路)</t>
  </si>
  <si>
    <t>后里區南村路及舊社路</t>
  </si>
  <si>
    <t>后里區四月路</t>
  </si>
  <si>
    <t>東勢區中40縣道(東蘭路永盛巷)</t>
  </si>
  <si>
    <t>東勢區中44縣道(石城街、石城街石山巷)</t>
  </si>
  <si>
    <t>東勢區中45縣道(東關路-燥坑)</t>
  </si>
  <si>
    <t>東勢區中46縣道(慶福街、中埤產業道路)</t>
  </si>
  <si>
    <t>東勢區中47縣道(第一橫街、東崎路)</t>
  </si>
  <si>
    <t>東勢區中47-1縣道(勢林街)</t>
  </si>
  <si>
    <t>后里區公安路(眉山路-公安路187號)</t>
  </si>
  <si>
    <t>清水區海口南路(海口南路87號至港埠路五段)</t>
  </si>
  <si>
    <t>清水區民治五街150號</t>
  </si>
  <si>
    <t>清水區三順路31巷</t>
  </si>
  <si>
    <t>清水區臨海路66號</t>
  </si>
  <si>
    <t>清水區臨海路27-2號(清泉國中)</t>
  </si>
  <si>
    <t>清水區中央路43巷</t>
  </si>
  <si>
    <t>清水區忠孝一街(忠孝路至忠孝二街130巷)</t>
  </si>
  <si>
    <t>大安區溪洲路13巷(溪洲路13巷6號至28號)</t>
  </si>
  <si>
    <t>清水區三美路81巷</t>
  </si>
  <si>
    <t>大安區南海路(中海路至南庄里南海路)</t>
  </si>
  <si>
    <t>清水區大街路138號</t>
  </si>
  <si>
    <t>清水區頂三庄路(三元宮旁)</t>
  </si>
  <si>
    <t>清水區頂三庄路90號前</t>
  </si>
  <si>
    <t>清水區三美路81巷17號</t>
  </si>
  <si>
    <t>清水區美堤街216號</t>
  </si>
  <si>
    <t>清水區忠孝西路32巷</t>
  </si>
  <si>
    <t>清水區忠孝二街86巷</t>
  </si>
  <si>
    <t>清水區民有路227巷</t>
  </si>
  <si>
    <t>大安區松一街與松六街路口(保安宮前)</t>
  </si>
  <si>
    <t>清水區新興路長壽巷</t>
  </si>
  <si>
    <t>清水區光華路(學園街至鰲峰路)</t>
  </si>
  <si>
    <t>清水區南華路419號</t>
  </si>
  <si>
    <t>清水區中央路43巷1號</t>
  </si>
  <si>
    <t>清水區平等東路32巷11號</t>
  </si>
  <si>
    <t>清水區頂湳路73號</t>
  </si>
  <si>
    <t>清水區鰲海路325號(大楊國小旁)</t>
  </si>
  <si>
    <t>清水區海口南路70號</t>
  </si>
  <si>
    <t>清水區美堤街203巷3號</t>
  </si>
  <si>
    <t>外埔區溪底路16號</t>
  </si>
  <si>
    <t>大甲區新美街70號</t>
  </si>
  <si>
    <t>清水區民享五街與民享五街250巷</t>
  </si>
  <si>
    <t>清水區客庄路北側</t>
  </si>
  <si>
    <t>清水區荷園街209號</t>
  </si>
  <si>
    <t>大甲區青一路7巷(青一路至青二路)</t>
  </si>
  <si>
    <t>大甲區青一路8巷(青一路至青二路)</t>
  </si>
  <si>
    <t>清水區光復街(中山路至西寧路)</t>
  </si>
  <si>
    <t>清水區民治路(五權路至民治二街)</t>
  </si>
  <si>
    <t>清水區新興路(文昌街至北寧街)</t>
  </si>
  <si>
    <t>清水區民治東路271巷(227巷至民有路157巷)</t>
  </si>
  <si>
    <t>大安區中松路131號</t>
  </si>
  <si>
    <t>大安區中松路168巷165號</t>
  </si>
  <si>
    <t>清水區三田路18-46號</t>
  </si>
  <si>
    <t>沙鹿區三民路臨接中清路</t>
  </si>
  <si>
    <t>龍井區新興路(臺灣大道五段至新庄街一段)</t>
  </si>
  <si>
    <t>南區美村路二段(五權南路至永南街)</t>
  </si>
  <si>
    <t>外埔區六分南北路(六分路至外埔路)</t>
  </si>
  <si>
    <t>沙鹿區北勢東路(正英路至東晉一街)</t>
  </si>
  <si>
    <t>清水區公68停車場生態步道連接遊客中心</t>
  </si>
  <si>
    <t>清水區民有路125巷</t>
  </si>
  <si>
    <t>外埔區三崁路61號</t>
  </si>
  <si>
    <t>外埔區水美路285巷36號</t>
  </si>
  <si>
    <t>外埔區新厝路8號</t>
  </si>
  <si>
    <t>梧棲區永興路一段39巷25號</t>
  </si>
  <si>
    <t>外埔區二崁路670巷59號</t>
  </si>
  <si>
    <t>清水區民權一街78號</t>
  </si>
  <si>
    <t>清水區民族路一段21巷17號</t>
  </si>
  <si>
    <t>清水區南華路358號</t>
  </si>
  <si>
    <t>清水區民權一街(36-58號至178號)</t>
  </si>
  <si>
    <t>清水區海風二街28號</t>
  </si>
  <si>
    <t>清水區海風二街326巷28號</t>
  </si>
  <si>
    <t>清水區護岸路70號</t>
  </si>
  <si>
    <t>梧棲區文化路一段(建國北街315巷12弄至文昌路)</t>
  </si>
  <si>
    <t>沙鹿區星美五街88號</t>
  </si>
  <si>
    <t>沙鹿區星海路15巷(星海路15巷1-3號~中山路651巷)</t>
  </si>
  <si>
    <t>沙鹿區錦華街(錦華街8號起至錦華街86號)</t>
  </si>
  <si>
    <t>沙鹿區星河路(星河路277號起至星河路333號)</t>
  </si>
  <si>
    <t>沙鹿區正英路228號前</t>
  </si>
  <si>
    <t>沙鹿區東晉路(東晉八街起至東晉路三和巷)</t>
  </si>
  <si>
    <t>沙鹿區晉文路183巷</t>
  </si>
  <si>
    <t>沙鹿區樂群社區(樂群社區1號至樂群社區123號)</t>
  </si>
  <si>
    <t>沙鹿區福德路(中山路永安巷-中山路502巷)</t>
  </si>
  <si>
    <t>梧棲區仁美街(居仁街2號至仁美街217號)</t>
  </si>
  <si>
    <t>梧棲區建國北街217巷</t>
  </si>
  <si>
    <t>梧棲區文化路二段(大智路二段383號至文化路二段404號前)</t>
  </si>
  <si>
    <t>梧棲區建國北街31巷40號前</t>
  </si>
  <si>
    <t>梧棲區向上路九段南側快車道(向上路九段465巷至向上路九段561巷)</t>
  </si>
  <si>
    <t>梧棲區文心街111巷(文心街至文心街111巷20號)</t>
  </si>
  <si>
    <t>梧棲區立德街289巷(立德街289巷34號~立德街289巷14號)</t>
  </si>
  <si>
    <t>梧棲區中華路二段467巷20弄(博愛北二街~中華路二段467巷)</t>
  </si>
  <si>
    <t>神岡區成功路198號</t>
  </si>
  <si>
    <t>清水區臨海路27-2號</t>
  </si>
  <si>
    <t>清水區鎮平路(10-10號至1-59號)</t>
  </si>
  <si>
    <t>梧棲區向上路九段(臨港路二段至向上路589號前南側快車道)</t>
  </si>
  <si>
    <t>大甲區仁愛街思夢樂前</t>
  </si>
  <si>
    <t>梧棲區文化路一段23號</t>
  </si>
  <si>
    <t>梧棲區文化路一段315號前</t>
  </si>
  <si>
    <t>梧棲區港新一路南側(四維路一段起往四維東路55M)</t>
  </si>
  <si>
    <t>梧棲區四維路21巷25號前(四維路21巷25號至四維路)</t>
  </si>
  <si>
    <t>梧棲區大仁路二段北側(八德路一段至八德東路)</t>
  </si>
  <si>
    <t>梧棲區港新一路北側(四維東路至港埠路二段)</t>
  </si>
  <si>
    <t>梧棲區四維東路(大勇路至港新二路)</t>
  </si>
  <si>
    <t>清水區港都二路(大勇路至港都路)</t>
  </si>
  <si>
    <t>梧棲區梧北路東側</t>
  </si>
  <si>
    <t>梧棲區大仁路二段(四維路一段至八德東路)消防局前</t>
  </si>
  <si>
    <t>梧棲區大勇路南側(四維東路至港埠路三段)</t>
  </si>
  <si>
    <t>沙鹿區沙田路30-1號前</t>
  </si>
  <si>
    <t>沙鹿區沙田路跟光華路口右側</t>
  </si>
  <si>
    <t>沙鹿區沙田路與光華路口</t>
  </si>
  <si>
    <t>沙鹿區正義路1號旁</t>
  </si>
  <si>
    <t>沙鹿區光華路</t>
  </si>
  <si>
    <t>外埔區外埔路66號前</t>
  </si>
  <si>
    <t>沙鹿區中華電信</t>
  </si>
  <si>
    <t>沙鹿區紫竹寺前</t>
  </si>
  <si>
    <t>清水區海風二街268巷社區活中心後方</t>
  </si>
  <si>
    <t>大安區南安路237巷</t>
  </si>
  <si>
    <t>清水區吳厝二街與米粉寮溪口</t>
  </si>
  <si>
    <t>外埔區馬鳴里東西巷(電桿竹圍枝19旁)</t>
  </si>
  <si>
    <t>外埔區馬鳴里土城路(電桿福龍枝2旁)</t>
  </si>
  <si>
    <t>外埔區馬鳴里新厝路21號前</t>
  </si>
  <si>
    <t>外埔區馬鳴里東西巷78號前</t>
  </si>
  <si>
    <t>外埔區土城里土城路19號旁</t>
  </si>
  <si>
    <t>外埔區新厝路16號</t>
  </si>
  <si>
    <t>外埔區永豐里六分路98號前</t>
  </si>
  <si>
    <t>外埔區三崁里二崁路28~50號</t>
  </si>
  <si>
    <t>外埔區三崁里二崁路201巷</t>
  </si>
  <si>
    <t>外埔區新厝路34號至19號前</t>
  </si>
  <si>
    <t>大甲區東西七路一段(419號至南北五路)</t>
  </si>
  <si>
    <t>大甲區黎明路1-79號前</t>
  </si>
  <si>
    <t>大甲區橫圳街265號</t>
  </si>
  <si>
    <t>大甲區東西七路389號至419號前</t>
  </si>
  <si>
    <t>大甲區中山里民生地下道</t>
  </si>
  <si>
    <t>大甲區黎明路(黎明路至黎明路2-17號)</t>
  </si>
  <si>
    <t>大甲區重義三路13巷</t>
  </si>
  <si>
    <t>大甲區中山路一段568巷(義和二街177巷~213巷)</t>
  </si>
  <si>
    <t>大甲區如意路27巷</t>
  </si>
  <si>
    <t>大甲區渭水路31-2號</t>
  </si>
  <si>
    <t>大甲區中山路二段566巷1-61號至12號</t>
  </si>
  <si>
    <t>大甲區青三路一巷35號</t>
  </si>
  <si>
    <t>大甲區甲東路(東陽國小旁)</t>
  </si>
  <si>
    <t>大甲區水源路155巷29號</t>
  </si>
  <si>
    <t>大甲區和平路447號後方</t>
  </si>
  <si>
    <t>大甲區北堤東路步道</t>
  </si>
  <si>
    <t>大甲區新美街70巷56至76號</t>
  </si>
  <si>
    <t>外埔區長生路248號</t>
  </si>
  <si>
    <t>梧棲區文心街(立德街61巷~文心街171巷)</t>
  </si>
  <si>
    <t>清水區信義路3號(仁愛路~信義路138號)</t>
  </si>
  <si>
    <t>梧棲區文昌路(文昌路220巷~文昌路100巷)</t>
  </si>
  <si>
    <t>沙鹿區平等路(平等二街~六合路)</t>
  </si>
  <si>
    <t>梧棲區文心街(文心街171巷~文心街51巷)</t>
  </si>
  <si>
    <t>大甲區和平路225巷(和平路~225巷底)</t>
  </si>
  <si>
    <t>梧棲區文昌路460巷(文昌路~文華街)</t>
  </si>
  <si>
    <t>清水區三順路(高美濕地意象前)</t>
  </si>
  <si>
    <t>外埔區土城中路43號前(土城中路至土城中路31之1號前)</t>
  </si>
  <si>
    <t>沙鹿區南昌路86巷(南昌路至南昌路88巷35弄)</t>
  </si>
  <si>
    <t>沙鹿區三民路400號(台灣中油台大沙鹿交流道站前)</t>
  </si>
  <si>
    <t>外埔區外埔路(530-1號至500號)</t>
  </si>
  <si>
    <t>大甲區農安路(賢仁路至和平路)</t>
  </si>
  <si>
    <t>大甲區渭水路(50-2號前至臨江路132巷)</t>
  </si>
  <si>
    <t>梧棲區文化路一段(臺灣大道九段至梧棲大排)</t>
  </si>
  <si>
    <t>烏日區太明路7號前</t>
  </si>
  <si>
    <t>烏日區溪埧里溪南路一段與506巷口</t>
  </si>
  <si>
    <t>大肚區自強里中沙路168號前</t>
  </si>
  <si>
    <t>大肚區社腳里沙田路一段904巷</t>
  </si>
  <si>
    <t>烏日區溪埧里溪南路一段1巷(溪南路一段1巷至環中路八段)</t>
  </si>
  <si>
    <t>烏日區溪埧里溪南路一段506巷(溪南路一段360號至溪南路一段)</t>
  </si>
  <si>
    <t>霧峰區甲寅里自強路95巷(自強路95巷13弄至自強路)</t>
  </si>
  <si>
    <t>大肚區王田里沙田路一段320巷(沙田路一段320巷32-1號前至33-41號旁)</t>
  </si>
  <si>
    <t>龍井區山腳里中華路一段1巷(梧棲區交界至中華路三段)</t>
  </si>
  <si>
    <t>龍井區竹坑里竹師路二段2巷(竹師路一段至竹師路二段16巷20號旁)</t>
  </si>
  <si>
    <t>大肚區永順里永順路(文昌路二段506巷至永順路8-210號前)</t>
  </si>
  <si>
    <t>龍井區忠和里工業路216巷(工業路至海尾路)</t>
  </si>
  <si>
    <t>大肚區福山里沙田路一段854巷(沙田路一段854巷48號前道路)</t>
  </si>
  <si>
    <t>烏日區溪埧里溪福路110巷(環中路八段至溪福路280巷)</t>
  </si>
  <si>
    <t>烏日區學田里溫泉路(溫泉路2號至溫泉路10號前)</t>
  </si>
  <si>
    <t>烏日區烏日里憬學街(平等路至中山路二段)</t>
  </si>
  <si>
    <t>烏日區五光里環河路一段1036巷</t>
  </si>
  <si>
    <t>烏日區湖日里台74橋下道路(建國路至光華街西側)</t>
  </si>
  <si>
    <t>烏日區三和里中山路三段403巷18弄(三榮六路至三榮北一路)</t>
  </si>
  <si>
    <t>烏日區三和里學田路便行巷121弄(中山路三段至便行巷121弄93號前)</t>
  </si>
  <si>
    <t>太平區太平里新仁路44巷8號(新仁路44巷8弄30號至50號)</t>
  </si>
  <si>
    <t>太平區平安里精美路166巷(鵬儀路至精美路166巷)</t>
  </si>
  <si>
    <t>太平區中興里太平路778巷(太平路至太平路678巷)</t>
  </si>
  <si>
    <t>烏日區湖日里高鐵東路地下道機車道</t>
  </si>
  <si>
    <t>烏日區仁德里信義街(信義街221巷至中山路一段)</t>
  </si>
  <si>
    <t>大肚區大肚里紙廠路2號至61號</t>
  </si>
  <si>
    <t>烏日區九德里九德街(環中路至九德街51號)</t>
  </si>
  <si>
    <t>工業路(工業路173巷至臨港路)</t>
  </si>
  <si>
    <t>太平二十三街(永義路至太平路)</t>
  </si>
  <si>
    <t>中山路一段162巷及162巷29弄、30弄(全巷弄)</t>
  </si>
  <si>
    <t>建和街11巷及26巷(精美一街至建和街11巷68號)</t>
  </si>
  <si>
    <t>光興路556巷(七星路至車籠埔關懷據點)</t>
  </si>
  <si>
    <t>新仁路一段(新仁六街至新仁路一段44巷)</t>
  </si>
  <si>
    <t>新仁二街(新仁路一段路口至新仁一街115巷)</t>
  </si>
  <si>
    <t>中山路三段60巷及新和街(中山路三段至新平路三段)</t>
  </si>
  <si>
    <t>新平路三段42巷及88巷(新和街至新平路三段)</t>
  </si>
  <si>
    <t>大里區長榮里西榮路260巷及鄰近巷道(西榮路至益民路二段230巷、新南路至益民路二段)</t>
  </si>
  <si>
    <t>大里區東昇里鐵路街122巷及周邊巷道</t>
  </si>
  <si>
    <t>霧峰區吉峰里自強路(自強路232號至306號)</t>
  </si>
  <si>
    <t>大里區仁化里仁愛路176巷(仁愛路176巷13弄至仁美路)</t>
  </si>
  <si>
    <t>大里區立德里立仁一路(合信街至立仁四路)</t>
  </si>
  <si>
    <t>霧峰區丁台里丁台路557巷(丁台路至丁台路557巷前)</t>
  </si>
  <si>
    <t>霧峰區吉峰里吉峰路116巷(吉峰路116巷20號至吉峰路路口)</t>
  </si>
  <si>
    <t>大里區祥興里永東街(永東街及鄰近巷道)</t>
  </si>
  <si>
    <t>大里區健民里鳳凰路164巷(鳯凰路162號至鳳凰路164巷11號)</t>
  </si>
  <si>
    <t>大里區新里里舊街路(大里路至舊街路18號)</t>
  </si>
  <si>
    <t>大里區新仁里公教街170巷(公教街168號至公教街170巷11號)</t>
  </si>
  <si>
    <t>大里區瑞城里塗城路304巷(120號至69號)</t>
  </si>
  <si>
    <t>大里區瑞城里成功路126巷(成功路至瑞城一街52巷)</t>
  </si>
  <si>
    <t>大里區金城里萬壽街49巷(萬壽街至大明巷11弄)</t>
  </si>
  <si>
    <t>烏日區溪埧里溪南路一段506巷(溪南路一段506巷360號至慶光路)</t>
  </si>
  <si>
    <t>大里區新仁里立仁路(立仁路301號至公教街209巷)</t>
  </si>
  <si>
    <t>大里區中新里環中東路六段(200號至462號)</t>
  </si>
  <si>
    <t>烏日區榮泉里三榮路一段(三和路至高鐵東路)</t>
  </si>
  <si>
    <t>大里區中新里環中東路六段(A:環中東路六段462號前至德芳南路口、B:德芳南路及環中東路六段路口、C:大元國小前至環中東路六段口)，AC路面改善</t>
  </si>
  <si>
    <t>大里區新里里永大街77巷及永隆二街89巷(永大街至永隆二街)</t>
  </si>
  <si>
    <t>大里區塗城里塗城路351巷(1弄、2弄、3弄及塗城路351巷)</t>
  </si>
  <si>
    <t>大里區中新里立元一橋北側車道(環中東路六段至甲堤南路)</t>
  </si>
  <si>
    <t>霧峰區萊園里成功路120巷(120巷14號至成功路路口)</t>
  </si>
  <si>
    <t>霧峰區本鄉里曾厝街(曾厝街108號至林森路路口)</t>
  </si>
  <si>
    <t>大里區西湖里西湖路219巷(74橋下至西湖路219巷45號)</t>
  </si>
  <si>
    <t>大里區國光里至聖路(文隆街至益民路)</t>
  </si>
  <si>
    <t>霧峰區四德里峰堤路(新埔路228巷18號)</t>
  </si>
  <si>
    <t>霧峰區四德里峰堤路(五福路802巷50號)</t>
  </si>
  <si>
    <t>霧峰區四德里峰堤路(五福路555號)</t>
  </si>
  <si>
    <t>大里區夏田里環河路一段(國中路十鼓巷至五光路189巷)</t>
  </si>
  <si>
    <t>霧峰區北柳里峰堤路與乾溪路(北峰橋至台74號)</t>
  </si>
  <si>
    <t>霧峰區四德里峰堤路(福田橋到車籠埤抽水站)</t>
  </si>
  <si>
    <t>霧峰區四德里新埔路</t>
  </si>
  <si>
    <t>霧峰區坑口里新生路841號前</t>
  </si>
  <si>
    <t>大里區仁化里仁美路159巷與159巷15弄轉角</t>
  </si>
  <si>
    <t>霧峰區中正里和平街雙側</t>
  </si>
  <si>
    <t>烏日區榮泉里三榮十六路130號至81號</t>
  </si>
  <si>
    <t>霧峰區甲寅里中正路1221巷50號甲寅里福德祠</t>
  </si>
  <si>
    <t>霧峰區甲寅里德維街11巷6-3號</t>
  </si>
  <si>
    <t>大里區祥興里大智路533巷兩側(6號至大智路535號及9號至29號)</t>
  </si>
  <si>
    <t>大里區立德里仁福一街(16號至22號前)</t>
  </si>
  <si>
    <t>大里區金城里塗城路773號至塗城路763巷2號前</t>
  </si>
  <si>
    <t>大里區健民里練武路42-20號旁</t>
  </si>
  <si>
    <t>大里區健民里練武路88號(金玉宮旁)</t>
  </si>
  <si>
    <t>大里區仁化里仁美路(35巷至41號)</t>
  </si>
  <si>
    <t>霧峰桐林里北坑高支18旁</t>
  </si>
  <si>
    <t>霧峰區坑口里復興路二段500巷54號前</t>
  </si>
  <si>
    <t>霧峰區吉峰里吉峰西路15號</t>
  </si>
  <si>
    <t>霧峰區錦榮里成功路90巷8號至18號</t>
  </si>
  <si>
    <t>霧峰區甲寅里德維街40-1巷弄</t>
  </si>
  <si>
    <t>霧峰區甲寅里錦州路(28號前至中正路)</t>
  </si>
  <si>
    <t>霧峰區丁台里中投西路一段370號旁</t>
  </si>
  <si>
    <t>霧峰區萬豐里中正路266號至六股里中正路530號</t>
  </si>
  <si>
    <t>霧峰區坑口里復興四街</t>
  </si>
  <si>
    <t>霧峰區坑口里新設護欄</t>
  </si>
  <si>
    <t xml:space="preserve">太平區新坪里育仁路110巷 </t>
  </si>
  <si>
    <t>太平區新光里振福路349號至359號</t>
  </si>
  <si>
    <t>大里區祥興里大智路525號至531號及大智路533巷1號</t>
  </si>
  <si>
    <t>大里區中興里甲堤南路10號(立善橋旁)</t>
  </si>
  <si>
    <t>太平區太平里長億六街與中南路口</t>
  </si>
  <si>
    <t>太平區中興里東平路７１５巷８弄６號 至永平路二段巷口</t>
  </si>
  <si>
    <t>太平區永平里建興北路17巷2弄</t>
  </si>
  <si>
    <t>太平區新坪里祥順路一段 汙水回收廠旁</t>
  </si>
  <si>
    <t>太平區德隆里德明路428巷45號旁</t>
  </si>
  <si>
    <t>沙田路二段(文昌路一段至平和東街)</t>
  </si>
  <si>
    <t>沙田路二段(華山路至文昌路一段)</t>
  </si>
  <si>
    <t>台西南路(中央路三段至臨港路二段)</t>
  </si>
  <si>
    <t>海尾路(西濱路三段至臨港路二段)</t>
  </si>
  <si>
    <t>遊園南路(向上路六段至台灣大道五段)</t>
  </si>
  <si>
    <t>太明路211巷(太明路至太明路211巷28號前)</t>
  </si>
  <si>
    <t>北區三民路三段(精武路至太平路)</t>
  </si>
  <si>
    <t>北區華富街(健行路至忠明路)</t>
  </si>
  <si>
    <t>北區博館路(健行路至西屯路)</t>
  </si>
  <si>
    <t>北區雙十路二段(精武路至錦南街)</t>
  </si>
  <si>
    <t>北區中清路(五權路至英才路)</t>
  </si>
  <si>
    <t>北區進化路(北屯路至梅亭東街)</t>
  </si>
  <si>
    <t>東成三街(錦村段38-6、41-4地號)</t>
  </si>
  <si>
    <t>北區自強街37巷(全段)</t>
  </si>
  <si>
    <t>北區光大街及湖北街</t>
  </si>
  <si>
    <t>北區雙十路二段100巷及雙十路二段100巷8弄</t>
  </si>
  <si>
    <t>北區衛道路210巷及衛道路210巷3弄</t>
  </si>
  <si>
    <t>北區清和橋面</t>
  </si>
  <si>
    <t>北區英才路217巷2弄(全段)</t>
  </si>
  <si>
    <t>北區五權路339巷(五義街至五順街)</t>
  </si>
  <si>
    <t>北區青島西街34巷(1號至12號)</t>
  </si>
  <si>
    <t>北區忠明路543巷(忠明路543巷63號至忠明路)</t>
  </si>
  <si>
    <t>北區五權路500巷5弄(育才北路至錦平街)</t>
  </si>
  <si>
    <t>北區文武街(中清路一段至梅川東路三段)</t>
  </si>
  <si>
    <t>北區錦平北街(育才北路至錦平街)</t>
  </si>
  <si>
    <t>北區北興街186巷(全段)</t>
  </si>
  <si>
    <t>北區育興街及雙十路二段48巷</t>
  </si>
  <si>
    <t>北區錦祥街及育祥街</t>
  </si>
  <si>
    <t>北區育德路(中清路至華中街)</t>
  </si>
  <si>
    <t>北區德化街(華美街二段至西屯路一段)</t>
  </si>
  <si>
    <t>北區篤行路346巷(全段)</t>
  </si>
  <si>
    <t>北區自強街38巷+自強街38巷14弄(全段)</t>
  </si>
  <si>
    <t>北區柳川西路四段82-88號</t>
  </si>
  <si>
    <t xml:space="preserve">北區篤行路146巷(全段) </t>
  </si>
  <si>
    <t>北區育強街10巷11號</t>
  </si>
  <si>
    <t>北區篤行路426號前</t>
  </si>
  <si>
    <t>北區健行路693號前</t>
  </si>
  <si>
    <t>北區西屯路一段(健行路至博館路)</t>
  </si>
  <si>
    <t>北區五順街與柳川東路口</t>
  </si>
  <si>
    <t>北區南京東路一至三段(北屯路240巷至建成路)</t>
  </si>
  <si>
    <t>北區忠明路(西屯路至中清路)</t>
  </si>
  <si>
    <t>北區三民路三段(三民路三段89巷-精武路)單號側</t>
  </si>
  <si>
    <t>北區衛道路(進化北路53巷-進化北路39巷)單號側</t>
  </si>
  <si>
    <t>北區一中街(育才街-育才南街)雙號側</t>
  </si>
  <si>
    <t>北區學士路與育德路口</t>
  </si>
  <si>
    <t>北區青島西街(北平路-天津一街)+天津一街(青島西街-青島路一段)</t>
  </si>
  <si>
    <t>北區德化街(衛道路35巷1弄-益華街)雙號側</t>
  </si>
  <si>
    <t>北區德化街(衛道路35巷1弄-益華街)單號側</t>
  </si>
  <si>
    <t>北區育才南街(育才街-育才南街)雙號側</t>
  </si>
  <si>
    <t>北區育強街10巷雙號側</t>
  </si>
  <si>
    <t>北區進化北路(大義街-永興街)單號側</t>
  </si>
  <si>
    <t>北區德化街(進化路-育強街)單側(單號)</t>
  </si>
  <si>
    <t>北區錦新街90巷單側側溝及90巷18-24號雙側</t>
  </si>
  <si>
    <t>北區漢口路三段(太原二街-太原四街)雙號側</t>
  </si>
  <si>
    <t>北區永興街(太原路二段-北興街)(雙號)單側</t>
  </si>
  <si>
    <t>北區育強街10巷雙號側道路(育強街8-3號旁至育強街10巷6號)</t>
  </si>
  <si>
    <t>北區綏遠路一段(太原路二段-賴厝街)雙號側</t>
  </si>
  <si>
    <t>北區華信街(忠明路-梅亭街)單側(臨中華電信)</t>
  </si>
  <si>
    <t>北區育強街10巷5號對向</t>
  </si>
  <si>
    <t>北區賴厝街(綏遠路-太原路二段215巷)雙號側</t>
  </si>
  <si>
    <t>北區太原路二段(綏遠路-太原路二段215巷)單號側</t>
  </si>
  <si>
    <t>北區國強街(國泰街-國強街114巷)單側</t>
  </si>
  <si>
    <t>北區大德街(育德路~英才路)單號側+大德街26號旁巷弄兩側</t>
  </si>
  <si>
    <t>北區忠明路284-1號前</t>
  </si>
  <si>
    <t>北區精武路與大誠街口</t>
  </si>
  <si>
    <t>北區崇德路一段575號</t>
  </si>
  <si>
    <t>北區崇德路二段25號</t>
  </si>
  <si>
    <t>北區崇德路一段631號</t>
  </si>
  <si>
    <t>北區漢口路四段395號</t>
  </si>
  <si>
    <t>北區忠明路上華富街前</t>
  </si>
  <si>
    <t>北區五順街170號</t>
  </si>
  <si>
    <t>北區東光二街21號前</t>
  </si>
  <si>
    <t>北區博館路100號前</t>
  </si>
  <si>
    <t>北區國泰街84巷20弄(國泰街84巷20弄7-4號至國泰街84巷)</t>
  </si>
  <si>
    <t>北區國瑞街(國豐街至瑞祥街)單號側</t>
  </si>
  <si>
    <t>北區瑞祥街90巷(2號至90巷口)</t>
  </si>
  <si>
    <t>北區進化路363巷(進化路~進德北路)單號側</t>
  </si>
  <si>
    <t>北區榮華街(健行路~梅亭街)雙號側</t>
  </si>
  <si>
    <t>北區育強街10巷(育強街至育祥街)單號側</t>
  </si>
  <si>
    <t>北區健行路85巷雙號側+金龍街雙號側</t>
  </si>
  <si>
    <t>北區三民路三段93巷</t>
  </si>
  <si>
    <t>北區武昌路單號側</t>
  </si>
  <si>
    <t>北區育樂街(雙十路二段~育祥街)雙號側</t>
  </si>
  <si>
    <t>北區益華街(益華街120巷~梅亭街)雙號側+益華街116巷側溝</t>
  </si>
  <si>
    <t>北區東光八街(東成一街~東成二街)雙號側</t>
  </si>
  <si>
    <t>北區天祥街(國強街-南京東路)單側</t>
  </si>
  <si>
    <t>北區學士路236巷(雙號側)及學士路228之7~234號單側</t>
  </si>
  <si>
    <t>北區陜西七街65號前單側及武昌路42巷單號側</t>
  </si>
  <si>
    <t>北區東成三街192巷雙側</t>
  </si>
  <si>
    <t>北區興進路(雙十路二段~育祥街)雙號側</t>
  </si>
  <si>
    <t>北區雙十路二段48巷3弄(興進路~錦祥街)單號側</t>
  </si>
  <si>
    <t>北區武漢街(陜西路-陝西東三街)雙號側</t>
  </si>
  <si>
    <t>北區梅川東路三段單號側+健行路609巷6弄雙號側+美德街單號側</t>
  </si>
  <si>
    <t>北區錦中街(雙十路二段~三民路三段)單號側</t>
  </si>
  <si>
    <t>北區雙十路一段12巷(雙十路一段~雙十路一段12巷2之1號對面)單側</t>
  </si>
  <si>
    <t>北區三民路三段131巷水溝</t>
  </si>
  <si>
    <t>北區光大街(太平路~公園路)雙號側</t>
  </si>
  <si>
    <t>北區精武路(中華路二段~文祥街)雙號側</t>
  </si>
  <si>
    <t>北區中清路一段(中清路一段726巷~漢口路四段)雙號側</t>
  </si>
  <si>
    <t>北區健行路(健行路609巷~篤行路)單號側</t>
  </si>
  <si>
    <t>北區三民路三段93巷22弄單號側</t>
  </si>
  <si>
    <t>北區梅亭街(學士-永興)雙號側</t>
  </si>
  <si>
    <t>北區健行路86巷1弄雙側</t>
  </si>
  <si>
    <t>北屯區興安路一段(昌平路一段至北平路四段)</t>
  </si>
  <si>
    <t>北屯區進化路(北屯路至梅亭東街)</t>
  </si>
  <si>
    <t>北屯區社會住宅周邊道路</t>
  </si>
  <si>
    <t>北屯區松竹北路(松義街至九甲巷)</t>
  </si>
  <si>
    <t>北屯區后庄路(榮德路至松竹路三段)</t>
  </si>
  <si>
    <t>北屯區興安路二段(松竹路二段至興安路二段461巷中間雙車道)</t>
  </si>
  <si>
    <t>北屯區松明街(松義街至遼寧路二段)+遼寧路二段(松明街至松竹北路)</t>
  </si>
  <si>
    <t>北屯區文心路(華美西街至北屯路)兩側</t>
  </si>
  <si>
    <t>北屯區中清路一段(太原路至進化北路)</t>
  </si>
  <si>
    <t>北屯區捷運文新中清站，位於公車站旁道路有坑洞</t>
  </si>
  <si>
    <t>北屯區南京東路一至三段(北屯路240巷至建成路)</t>
  </si>
  <si>
    <t>北屯區松竹路一段(含松竹五路二段)</t>
  </si>
  <si>
    <t>北屯區柳陽東街與北興街口</t>
  </si>
  <si>
    <t>北屯區環中路一段1022號</t>
  </si>
  <si>
    <t>北屯區環中路一段與四平路口</t>
  </si>
  <si>
    <t>北屯區水湳路與昌平路二段路口</t>
  </si>
  <si>
    <t>北屯區南京東路三段96號對面</t>
  </si>
  <si>
    <t>北屯區東山路一段140巷</t>
  </si>
  <si>
    <t>北屯區北屯路234巷</t>
  </si>
  <si>
    <t>北屯區崇德一路熱河路三段口</t>
  </si>
  <si>
    <t>北屯區軍功路二段545巷口</t>
  </si>
  <si>
    <t>北屯區東山路一段單號199巷至水景街單號</t>
  </si>
  <si>
    <t>北屯區北華街75號前</t>
  </si>
  <si>
    <t>北屯區大連路二段雙號側</t>
  </si>
  <si>
    <t>北屯區松安街218號前</t>
  </si>
  <si>
    <t>北屯區崇德五路109號前</t>
  </si>
  <si>
    <t>北屯區東山路二段64-15號附近</t>
  </si>
  <si>
    <t>北屯區國豐街11-14號</t>
  </si>
  <si>
    <t>北屯區雷中街59巷7弄</t>
  </si>
  <si>
    <t>北屯區軍功路二段545巷口處</t>
  </si>
  <si>
    <t>北屯區天津路三段(崇德路二段至河北路二段)單號</t>
  </si>
  <si>
    <t>北屯區昌平路二段5-1號美廉社前至崇德五路12號</t>
  </si>
  <si>
    <t>北屯區熱河路三段(崇德二路至大連路段)東側(雙號)</t>
  </si>
  <si>
    <t>北屯區崇德路二段（輕井澤前）到與北平路之轉角</t>
  </si>
  <si>
    <t>北屯區天津路三段(綏遠路至文昌東四街)單號側</t>
  </si>
  <si>
    <t>北屯區文昌東六街接文昌三街</t>
  </si>
  <si>
    <t>北屯區同榮路267巷6號前</t>
  </si>
  <si>
    <t>北屯區中清路二段479巷66弄道路兩側溝</t>
  </si>
  <si>
    <t>北屯區九甲巷19-8號旁(6M)</t>
  </si>
  <si>
    <t>北屯區九甲巷19-8號旁(5M)</t>
  </si>
  <si>
    <t>北屯區仁美里豐樂路10巷</t>
  </si>
  <si>
    <t>北屯區仁和里崇德路三段317巷124弄</t>
  </si>
  <si>
    <t>北屯區仁美里豐樂路17巷18弄(1號至79號)</t>
  </si>
  <si>
    <t>北屯區仁美里豐樂路(豐樂路16-26號旁巷道)</t>
  </si>
  <si>
    <t>北屯區松竹路二段76巷12弄(松竹路二段86巷48弄至松竹北路)</t>
  </si>
  <si>
    <t>北屯區后庄里后庄七街179巷(全段)</t>
  </si>
  <si>
    <t>北屯區水景里東山路一段147巷</t>
  </si>
  <si>
    <t>北屯區三和里東山路一段138巷8弄</t>
  </si>
  <si>
    <t>北屯區三和里東光路892巷</t>
  </si>
  <si>
    <t>北屯區和平里和祥五街(軍福9路至軍福11路)</t>
  </si>
  <si>
    <t>北屯區水景里東山路一段192巷(192巷55號至192巷43弄)；東山路一段192巷67弄</t>
  </si>
  <si>
    <t>北屯區軍功里軍榮街(松竹二路至軍榮二街)</t>
  </si>
  <si>
    <t>北屯區忠平里陳平路60巷19弄(1號至雷中街91巷)</t>
  </si>
  <si>
    <t>北屯區忠平里陳平路117巷48弄(全段)</t>
  </si>
  <si>
    <t>北屯區松安里崇德六路一段31巷(全段)</t>
  </si>
  <si>
    <t>北屯區民政里路苧園巷(24.1694713, 120.7425866)至(24.170569, 120.748297)(苧園幹35至苧園幹60)</t>
  </si>
  <si>
    <t>北屯區民政里芳庭路(近北坑巷)</t>
  </si>
  <si>
    <t>北屯區民政里芳庭路(近近高爾夫球場門口)</t>
  </si>
  <si>
    <t>北屯區松勇里松山街71巷(松山街松竹北路)</t>
  </si>
  <si>
    <t>北屯區松勇里松明街27巷(松山街松竹北路)</t>
  </si>
  <si>
    <t>北屯區松勇里松義街(松山街松明街)</t>
  </si>
  <si>
    <t>北屯區松安里松和街(松安街崇德六路)</t>
  </si>
  <si>
    <t>北屯區軍功里軍榮二街(軍福十八路至軍榮二街26號)</t>
  </si>
  <si>
    <t>北屯區新平里敦化路二段(中清路二段至中平路)</t>
  </si>
  <si>
    <t>北屯區平安里熱河路二段(文心路至天津路)</t>
  </si>
  <si>
    <t>北屯區東光里北屯路262巷</t>
  </si>
  <si>
    <t>北屯區平順里與平田里旅順路二段(昌平路至遼寧路)</t>
  </si>
  <si>
    <t>北屯區三和里東山路一段140巷2弄(31號至85號)</t>
  </si>
  <si>
    <t>北屯區水景里旱溪東西路&amp;松竹五路兩側路口</t>
  </si>
  <si>
    <t>北屯區四民里崇德十路二段(后庄路~豐樂北二路)</t>
  </si>
  <si>
    <t>北屯區水景里東山路一段192巷15弄</t>
  </si>
  <si>
    <t>北屯區廍子里太原路三段與祥順路路口</t>
  </si>
  <si>
    <t>北屯區東山里橫坑巷(中興巷號至台電桿橫坑幹10號前)</t>
  </si>
  <si>
    <t>北屯區廍子里祥順路一段(太原路至太順路口)</t>
  </si>
  <si>
    <t>北屯區仁和里四平路雙號側(266巷至238巷)</t>
  </si>
  <si>
    <t>北屯區東光里東山路一段53巷東光福德祠前側溝改善</t>
  </si>
  <si>
    <t>北屯路212巷126號至南京東路雙號側</t>
  </si>
  <si>
    <t>北屯區大坑里東山路二段74-2號前</t>
  </si>
  <si>
    <t>北屯區后庄里新興路六巷</t>
  </si>
  <si>
    <t>北屯區昌平路一段438號</t>
  </si>
  <si>
    <t>北屯區四平路27號至中清路二段</t>
  </si>
  <si>
    <t>北屯區中清東一街37號</t>
  </si>
  <si>
    <t>北屯區祥順五街(太祥路至祥順路二段)</t>
  </si>
  <si>
    <t>北屯區水景里三甲北街(景賢北街至東山路一段192巷)</t>
  </si>
  <si>
    <t>北屯區仁美里昌平路金寶巷</t>
  </si>
  <si>
    <t>北屯區北京里進化北路24巷7弄</t>
  </si>
  <si>
    <t>北屯區崇德六路一段（興安路至遼寧路）</t>
  </si>
  <si>
    <t>北屯區平陽里旅順路一段與崇德路二段</t>
  </si>
  <si>
    <t>中清路往四平路雙號側溝</t>
  </si>
  <si>
    <t>中清路往雷中街雙號側溝</t>
  </si>
  <si>
    <t>北屯區三光里東山路一段40之1號</t>
  </si>
  <si>
    <t>北屯區東山路二段1巷8弄8-1號</t>
  </si>
  <si>
    <t>北屯區崇德二路1段20號前</t>
  </si>
  <si>
    <t>北屯區俊國曉樓前崇德六路一段至興安路二段</t>
  </si>
  <si>
    <t>北屯區雷中街61巷14號兩側</t>
  </si>
  <si>
    <t>北屯區太原路三段159巷及139巷雙側</t>
  </si>
  <si>
    <t>北屯區崇興路一段53號前</t>
  </si>
  <si>
    <t>北屯區倡和巷22弄</t>
  </si>
  <si>
    <t>北屯區和順路499巷15號旁</t>
  </si>
  <si>
    <t>北屯區國強街205巷11、13號前</t>
  </si>
  <si>
    <t>北屯區松安街218巷口</t>
  </si>
  <si>
    <t>北屯區和順路499巷及環中東路口</t>
  </si>
  <si>
    <t>北屯區國豐街212號旁</t>
  </si>
  <si>
    <t>北屯區進化北路24巷7弄</t>
  </si>
  <si>
    <t>北屯區國豐街278號邊巷口</t>
  </si>
  <si>
    <t>北屯區崇仁街30號旁</t>
  </si>
  <si>
    <t>北屯區長生巷3弄19號</t>
  </si>
  <si>
    <t>北屯區東山路路側(妙玉宮前)</t>
  </si>
  <si>
    <t>市區道路西屯區安林路(聖林橋)</t>
  </si>
  <si>
    <t>市區道路東區十甲東路(東昇橋)</t>
  </si>
  <si>
    <t>市區道路北區漢口路二段(漢口麻園橋)</t>
  </si>
  <si>
    <t>南屯區向上路五段(家森橋)</t>
  </si>
  <si>
    <t>市區道路西區美村路二段(美村柳橋)</t>
  </si>
  <si>
    <t>市區道路北區華美街二段(華美新梅橋)</t>
  </si>
  <si>
    <t>市區道路北屯區軍福九路(大坑清新橋)</t>
  </si>
  <si>
    <t>市區道路西屯路三段宏福一巷(宏福橋)</t>
  </si>
  <si>
    <t>市區道路西屯區西林巷(西林一號橋)</t>
  </si>
  <si>
    <t>市區道路北屯區東山路一段(水景橋)</t>
  </si>
  <si>
    <t>市區道路北屯區軍功路二段461巷(仁愛橋)</t>
  </si>
  <si>
    <t>市區道路潭子區豐興路二段龍興巷(龍興一橋)</t>
  </si>
  <si>
    <t>市區道路潭子區嘉豐路318巷(無名橋(潭-31))</t>
  </si>
  <si>
    <t>市區道路西屯區青海路二段(青海二號橋)</t>
  </si>
  <si>
    <t>市區道路西區西屯區二段(西屯麻園橋)</t>
  </si>
  <si>
    <t>市區道路北屯區松竹路一段(松竹二號橋)</t>
  </si>
  <si>
    <t>市區道路中區大誠街(大誠柳橋)</t>
  </si>
  <si>
    <t>市區道路北屯區太原路三段(太原二號橋)</t>
  </si>
  <si>
    <t>市區道路東區自由路四段(自由路橋)</t>
  </si>
  <si>
    <t>市區道路西屯區朝馬路(虹揚橋)</t>
  </si>
  <si>
    <t>市區道路北屯區東山路一段(倡和橋)</t>
  </si>
  <si>
    <t>市區道路西屯區西林巷(瓦磘橋)</t>
  </si>
  <si>
    <t>市區道路太平區大源十八街(欣豐橋)</t>
  </si>
  <si>
    <t>市區道路北屯區和祥街205巷(光榮橋)</t>
  </si>
  <si>
    <t>市區道路后里區大圳路(和平橋)</t>
  </si>
  <si>
    <t xml:space="preserve">市區道路豐原區豐勢路二段(無名橋(豐-10)) </t>
  </si>
  <si>
    <t>市區道路東勢區興隆橋觀瀛福德祠旁(觀瀛橋(1))</t>
  </si>
  <si>
    <t xml:space="preserve">市區道路石岡區豐勢路山下巷(廣興橋) </t>
  </si>
  <si>
    <t>市區道路北屯區太原路三段(太原六號橋)</t>
  </si>
  <si>
    <t>市區道路北屯區軍福十三路(藍天白雲橋(4號橋))</t>
  </si>
  <si>
    <t>市區道路北屯區光西巷(三貴城大橋)</t>
  </si>
  <si>
    <t>市區道路南屯區同安南巷(同安二號橋)</t>
  </si>
  <si>
    <t>市區道路南區文心南路6-16巷(無名橋(4-026))</t>
  </si>
  <si>
    <t>市區道路南區高工路(積善橋)</t>
  </si>
  <si>
    <t>市區道路太平區東平路(東平橋)</t>
  </si>
  <si>
    <t xml:space="preserve">市區道路東勢區粵寧街中路巷(和意橋) </t>
  </si>
  <si>
    <t>市區道路西區明義街(明義橋)</t>
  </si>
  <si>
    <t>市區道路大里區健東路(銀聯一橋)</t>
  </si>
  <si>
    <t>市區道路北屯區北平路二段(東峰第三梅橋)</t>
  </si>
  <si>
    <t>市區道路西屯區福科路(福安橋)</t>
  </si>
  <si>
    <t>市區道路北屯區南興北一路(北屯支線一號橋)</t>
  </si>
  <si>
    <t>市區道路西區福人街(福人橋)</t>
  </si>
  <si>
    <t>市區道路太平區新仁路1段(新仁橋)</t>
  </si>
  <si>
    <t>市區道路大里區西柳街(西柳橋)</t>
  </si>
  <si>
    <t>市區道路太平區長億六街(光德橋)</t>
  </si>
  <si>
    <t>市區道路沙鹿區鹿長春路(長春陸橋)</t>
  </si>
  <si>
    <t>市區道路烏日區環河路三段(烏日大橋)</t>
  </si>
  <si>
    <t>市區道路烏日區環河路三段(環河橋)</t>
  </si>
  <si>
    <t>市區道路大里區立元路(立元一橋)</t>
  </si>
  <si>
    <t>市區道路大甲區黎明路(日南陸橋)</t>
  </si>
  <si>
    <t>市區道路東區精武路(精武橋)</t>
  </si>
  <si>
    <t>市區道路清水區中山路(甲南陸橋)</t>
  </si>
  <si>
    <t>市區道路大里區甲堤南路(立善橋)</t>
  </si>
  <si>
    <t>市區道路清水區福圳街一段(石瀨頭橋)</t>
  </si>
  <si>
    <t>市區道路南屯區永春路(筏子溪橋)</t>
  </si>
  <si>
    <t>市區道路潭子區祥和路(嘉林橋)</t>
  </si>
  <si>
    <t>市區道路北屯區文心路四段(文心柳橋)</t>
  </si>
  <si>
    <t>市區道路北屯區北平路四段(東光第三柳橋)</t>
  </si>
  <si>
    <t>市區道路清水區中央橋旁(無名橋(清-07))</t>
  </si>
  <si>
    <t>市區道路豐原區豐原大道二段(福田橋)</t>
  </si>
  <si>
    <t>市區道路西屯區福雅路(無名橋(西屯-01))</t>
  </si>
  <si>
    <t>市區道路龍井區向上路七段(中興橋)</t>
  </si>
  <si>
    <t>市區道路西屯區西林巷(連仔橋)</t>
  </si>
  <si>
    <t>市區道路豐原區朴子街(大房橋)</t>
  </si>
  <si>
    <t>市區道路北區文武街(忠貞柳橋)</t>
  </si>
  <si>
    <t>市區道路龍井區中社路(龍沙橋)</t>
  </si>
  <si>
    <t>市區道路梧棲區自立路(自立二橋)</t>
  </si>
  <si>
    <t>市區道路大里區大明路益民路二段(鷺村橋)</t>
  </si>
  <si>
    <t>市區道路北區東成路(東成橋)</t>
  </si>
  <si>
    <t>市區道路東區樂業路(樂業橋)</t>
  </si>
  <si>
    <t>市區道路梧棲區中棲路(大興橋)</t>
  </si>
  <si>
    <t>市區道路西區貴和街(貴和柳橋)</t>
  </si>
  <si>
    <t>市區道路東勢區東坑路(東和橋)</t>
  </si>
  <si>
    <t>市區道路太平區新光路60號前(大明橋)</t>
  </si>
  <si>
    <t>附                註</t>
  </si>
  <si>
    <t>填表</t>
  </si>
  <si>
    <t xml:space="preserve">資料來源︰由本處北北屯工程隊依據本處各工程隊之市區道路養護工程成果統計資料冊彙編。                                            </t>
  </si>
  <si>
    <t>填表說明︰本表編製1份，並依統計法規定永久保存，資料透過網際網路上傳至「臺中市公務統計行政管理系統」。</t>
  </si>
  <si>
    <t>次年2月底前編報</t>
  </si>
  <si>
    <t>清除坍方或流失路基填方        (立方公尺)</t>
  </si>
  <si>
    <t>整理路肩或路邊割草(平方公尺)</t>
  </si>
  <si>
    <t xml:space="preserve">              審核</t>
  </si>
  <si>
    <t>中華民國 111 年</t>
  </si>
  <si>
    <t>疏修邊溝(公尺)</t>
  </si>
  <si>
    <t>撒舖砂石料(立方公尺)</t>
  </si>
  <si>
    <t>路面填補或加封(平方公尺)</t>
  </si>
  <si>
    <t xml:space="preserve">      業務主管人員</t>
  </si>
  <si>
    <t xml:space="preserve">      主辦統計人員</t>
  </si>
  <si>
    <t>橋梁維修(座)</t>
  </si>
  <si>
    <t>箱涵或涵管疏修(座)</t>
  </si>
  <si>
    <t>修復護坡駁坎(平方公尺)</t>
  </si>
  <si>
    <t>機關首長</t>
  </si>
  <si>
    <t>編製機關</t>
  </si>
  <si>
    <t>表     號</t>
  </si>
  <si>
    <t>護欄整修(公尺)</t>
  </si>
  <si>
    <t>臺中市養護工程處</t>
  </si>
  <si>
    <t>20535-01-03-2</t>
  </si>
  <si>
    <t>中華民國 112 年 2 月 21 日編製</t>
  </si>
  <si>
    <t>單位:公尺、平方公尺、立方公尺、座、面</t>
  </si>
  <si>
    <t>標誌換裝(面)</t>
  </si>
</sst>
</file>

<file path=xl/styles.xml><?xml version="1.0" encoding="utf-8"?>
<styleSheet xmlns="http://schemas.openxmlformats.org/spreadsheetml/2006/main">
  <numFmts count="3">
    <numFmt numFmtId="196" formatCode="#,##0_);[Red]\(#,##0\)"/>
    <numFmt numFmtId="197" formatCode="_-* #,##0.00_-;\-* #,##0.00_-;_-* &quot;-&quot;??_-;_-@_-"/>
    <numFmt numFmtId="198" formatCode="_-* #,##0_-;\-* #,##0_-;_-* &quot;-&quot;_-;_-@_-"/>
  </numFmts>
  <fonts count="7">
    <font>
      <sz val="11"/>
      <color theme="1"/>
      <name val="Calibri"/>
      <family val="2"/>
      <scheme val="minor"/>
    </font>
    <font>
      <sz val="10"/>
      <name val="Arial"/>
      <family val="2"/>
    </font>
    <font>
      <sz val="12"/>
      <color theme="1"/>
      <name val="標楷體"/>
      <family val="2"/>
    </font>
    <font>
      <sz val="22"/>
      <color theme="1"/>
      <name val="標楷體"/>
      <family val="2"/>
    </font>
    <font>
      <sz val="12"/>
      <color theme="1"/>
      <name val="Calibri"/>
      <family val="2"/>
    </font>
    <font>
      <sz val="12"/>
      <color theme="1"/>
      <name val="新細明體"/>
      <family val="2"/>
    </font>
    <font>
      <sz val="12"/>
      <color theme="1"/>
      <name val="Times New Roman"/>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horizontal="left" vertical="center" wrapText="1"/>
    </xf>
    <xf numFmtId="196" fontId="2" fillId="0" borderId="0" xfId="0" applyNumberFormat="1" applyFont="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5" fillId="0" borderId="3" xfId="0" applyFont="1" applyBorder="1" applyAlignment="1">
      <alignment vertical="center"/>
    </xf>
    <xf numFmtId="0" fontId="5" fillId="0" borderId="2"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xf numFmtId="197" fontId="2" fillId="0" borderId="9" xfId="0" applyNumberFormat="1" applyFont="1" applyBorder="1" applyAlignment="1">
      <alignment horizontal="center" vertical="center" wrapText="1"/>
    </xf>
    <xf numFmtId="197" fontId="2" fillId="0" borderId="9" xfId="0" applyNumberFormat="1" applyFont="1" applyBorder="1" applyAlignment="1">
      <alignment horizontal="center" vertical="center"/>
    </xf>
    <xf numFmtId="197" fontId="2" fillId="0" borderId="9" xfId="0" applyNumberFormat="1" applyFont="1" applyBorder="1" applyAlignment="1">
      <alignment vertical="center"/>
    </xf>
    <xf numFmtId="197" fontId="2" fillId="0" borderId="10" xfId="0" applyNumberFormat="1" applyFont="1" applyBorder="1" applyAlignment="1">
      <alignment vertical="center"/>
    </xf>
    <xf numFmtId="0" fontId="5" fillId="0" borderId="11"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vertical="center"/>
    </xf>
    <xf numFmtId="197" fontId="2" fillId="0" borderId="10" xfId="0" applyNumberFormat="1" applyFont="1" applyBorder="1" applyAlignment="1">
      <alignment horizontal="center" vertical="center"/>
    </xf>
    <xf numFmtId="198" fontId="2" fillId="0" borderId="8" xfId="0" applyNumberFormat="1" applyFont="1" applyBorder="1" applyAlignment="1">
      <alignment horizontal="right" vertical="center"/>
    </xf>
    <xf numFmtId="198" fontId="2" fillId="0" borderId="9" xfId="0" applyNumberFormat="1" applyFont="1" applyBorder="1" applyAlignment="1">
      <alignment horizontal="right" vertical="center"/>
    </xf>
    <xf numFmtId="198" fontId="2" fillId="0" borderId="9" xfId="0" applyNumberFormat="1" applyFont="1" applyBorder="1" applyAlignment="1">
      <alignment horizontal="center" vertical="center" wrapText="1"/>
    </xf>
    <xf numFmtId="198" fontId="2" fillId="0" borderId="9" xfId="0" applyNumberFormat="1" applyFont="1" applyBorder="1" applyAlignment="1">
      <alignment horizontal="center" vertical="center"/>
    </xf>
    <xf numFmtId="198" fontId="2" fillId="0" borderId="9" xfId="0" applyNumberFormat="1" applyFont="1" applyBorder="1" applyAlignment="1">
      <alignment vertical="center"/>
    </xf>
    <xf numFmtId="198" fontId="2" fillId="0" borderId="10" xfId="0" applyNumberFormat="1" applyFont="1" applyBorder="1" applyAlignment="1">
      <alignment horizontal="right" vertical="center"/>
    </xf>
    <xf numFmtId="0" fontId="6" fillId="0" borderId="3" xfId="0" applyFont="1" applyBorder="1" applyAlignment="1">
      <alignment horizontal="right" vertical="center"/>
    </xf>
    <xf numFmtId="198" fontId="2" fillId="0" borderId="10" xfId="0" applyNumberFormat="1" applyFont="1" applyBorder="1" applyAlignment="1">
      <alignment horizontal="center" vertical="center"/>
    </xf>
    <xf numFmtId="0" fontId="2" fillId="0" borderId="5" xfId="0" applyFont="1" applyBorder="1" applyAlignment="1">
      <alignment horizontal="center" vertical="center"/>
    </xf>
    <xf numFmtId="0" fontId="6" fillId="0" borderId="12" xfId="0" applyFont="1" applyBorder="1" applyAlignment="1">
      <alignment horizontal="right" vertical="center"/>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198" fontId="2" fillId="0" borderId="13" xfId="0" applyNumberFormat="1" applyFont="1" applyBorder="1" applyAlignment="1">
      <alignment horizontal="right" vertical="center"/>
    </xf>
    <xf numFmtId="198" fontId="2" fillId="0" borderId="6" xfId="0" applyNumberFormat="1" applyFont="1" applyBorder="1" applyAlignment="1">
      <alignment horizontal="right" vertical="center"/>
    </xf>
    <xf numFmtId="198" fontId="2" fillId="0" borderId="6" xfId="0" applyNumberFormat="1" applyFont="1" applyBorder="1" applyAlignment="1">
      <alignment horizontal="center" vertical="center" wrapText="1"/>
    </xf>
    <xf numFmtId="198" fontId="2" fillId="0" borderId="6" xfId="0" applyNumberFormat="1" applyFont="1" applyBorder="1" applyAlignment="1">
      <alignment horizontal="center" vertical="center"/>
    </xf>
    <xf numFmtId="198" fontId="2" fillId="0" borderId="6" xfId="0" applyNumberFormat="1" applyFont="1" applyBorder="1" applyAlignment="1">
      <alignment vertical="center"/>
    </xf>
    <xf numFmtId="198" fontId="2" fillId="0" borderId="7" xfId="0" applyNumberFormat="1" applyFont="1" applyBorder="1" applyAlignment="1">
      <alignment horizontal="center" vertical="center"/>
    </xf>
    <xf numFmtId="0" fontId="2" fillId="0" borderId="2" xfId="0" applyFont="1" applyBorder="1" applyAlignment="1">
      <alignment vertical="center"/>
    </xf>
    <xf numFmtId="0" fontId="5"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837"/>
  <sheetViews>
    <sheetView tabSelected="1" workbookViewId="0" topLeftCell="A1">
      <selection activeCell="M832" sqref="M832"/>
    </sheetView>
  </sheetViews>
  <sheetFormatPr defaultColWidth="9.28125" defaultRowHeight="15"/>
  <cols>
    <col min="1" max="1" width="11.00390625" style="0" customWidth="1"/>
    <col min="2" max="2" width="23.00390625" style="0" customWidth="1"/>
    <col min="3" max="3" width="16.00390625" style="0" customWidth="1"/>
    <col min="4" max="4" width="20.00390625" style="0" customWidth="1"/>
    <col min="5" max="6" width="16.00390625" style="0" customWidth="1"/>
    <col min="7" max="7" width="18.00390625" style="0" customWidth="1"/>
    <col min="8" max="9" width="16.00390625" style="0" customWidth="1"/>
    <col min="10" max="10" width="13.00390625" style="0" customWidth="1"/>
    <col min="11" max="11" width="3.00390625" style="0" customWidth="1"/>
    <col min="12" max="12" width="6.00390625" style="0" customWidth="1"/>
    <col min="13" max="13" width="11.00390625" style="0" customWidth="1"/>
    <col min="14" max="14" width="16.00390625" style="0" customWidth="1"/>
    <col min="15" max="15" width="50.00390625" style="0" customWidth="1"/>
  </cols>
  <sheetData>
    <row r="1" spans="1:50" ht="23.7" customHeight="1">
      <c r="A1" s="1" t="s">
        <v>0</v>
      </c>
      <c r="B1" s="16"/>
      <c r="C1" s="21"/>
      <c r="D1" s="21"/>
      <c r="E1" s="13"/>
      <c r="F1" s="13"/>
      <c r="G1" s="13"/>
      <c r="H1" s="13"/>
      <c r="I1" s="21"/>
      <c r="J1" s="44"/>
      <c r="K1" s="1" t="s">
        <v>840</v>
      </c>
      <c r="L1" s="1"/>
      <c r="M1" s="1" t="s">
        <v>843</v>
      </c>
      <c r="N1" s="1"/>
      <c r="O1" s="55"/>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0" ht="23.7" customHeight="1">
      <c r="A2" s="1" t="s">
        <v>1</v>
      </c>
      <c r="B2" s="17" t="s">
        <v>826</v>
      </c>
      <c r="C2" s="22"/>
      <c r="D2" s="22"/>
      <c r="E2" s="33"/>
      <c r="F2" s="33"/>
      <c r="G2" s="33"/>
      <c r="H2" s="33"/>
      <c r="I2" s="42"/>
      <c r="J2" s="45"/>
      <c r="K2" s="1" t="s">
        <v>841</v>
      </c>
      <c r="L2" s="1"/>
      <c r="M2" s="1" t="s">
        <v>844</v>
      </c>
      <c r="N2" s="1"/>
      <c r="O2" s="55"/>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row>
    <row r="3" spans="1:50" ht="70.9" customHeight="1">
      <c r="A3" s="2" t="s">
        <v>2</v>
      </c>
      <c r="B3" s="2"/>
      <c r="C3" s="2"/>
      <c r="D3" s="2"/>
      <c r="E3" s="2"/>
      <c r="F3" s="2"/>
      <c r="G3" s="2"/>
      <c r="H3" s="2"/>
      <c r="I3" s="2"/>
      <c r="J3" s="2"/>
      <c r="K3" s="2"/>
      <c r="L3" s="2"/>
      <c r="M3" s="2"/>
      <c r="N3" s="2"/>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ht="29.7" customHeight="1">
      <c r="A4" s="3"/>
      <c r="B4" s="18"/>
      <c r="C4" s="18"/>
      <c r="D4" s="18"/>
      <c r="E4" s="22" t="s">
        <v>830</v>
      </c>
      <c r="F4" s="22"/>
      <c r="G4" s="22"/>
      <c r="H4" s="18"/>
      <c r="I4" s="18"/>
      <c r="J4" s="18"/>
      <c r="K4" s="18"/>
      <c r="L4" s="18"/>
      <c r="M4" s="18"/>
      <c r="N4" s="46" t="s">
        <v>846</v>
      </c>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94.65" customHeight="1">
      <c r="A5" s="4" t="s">
        <v>3</v>
      </c>
      <c r="B5" s="4"/>
      <c r="C5" s="23" t="s">
        <v>827</v>
      </c>
      <c r="D5" s="23" t="s">
        <v>828</v>
      </c>
      <c r="E5" s="23" t="s">
        <v>831</v>
      </c>
      <c r="F5" s="23" t="s">
        <v>832</v>
      </c>
      <c r="G5" s="23" t="s">
        <v>833</v>
      </c>
      <c r="H5" s="23" t="s">
        <v>836</v>
      </c>
      <c r="I5" s="23" t="s">
        <v>837</v>
      </c>
      <c r="J5" s="23" t="s">
        <v>838</v>
      </c>
      <c r="K5" s="23"/>
      <c r="L5" s="23" t="s">
        <v>842</v>
      </c>
      <c r="M5" s="23"/>
      <c r="N5" s="47" t="s">
        <v>847</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1:50" ht="23.7" customHeight="1">
      <c r="A6" s="5" t="s">
        <v>4</v>
      </c>
      <c r="B6" s="5"/>
      <c r="C6" s="24">
        <f>SUM(C7:C830)</f>
        <v>0</v>
      </c>
      <c r="D6" s="24">
        <f>SUM(D7:D830)</f>
        <v>1468770</v>
      </c>
      <c r="E6" s="24">
        <f>SUM(E7:E830)</f>
        <v>34678.3</v>
      </c>
      <c r="F6" s="24">
        <f>SUM(F7:F830)</f>
        <v>0</v>
      </c>
      <c r="G6" s="24">
        <f>SUM(G7:G830)</f>
        <v>715441.84</v>
      </c>
      <c r="H6" s="36">
        <f>SUM(H7:H830)</f>
        <v>76</v>
      </c>
      <c r="I6" s="36">
        <f>SUM(I7:I830)</f>
        <v>47</v>
      </c>
      <c r="J6" s="24">
        <f>SUM(J7:K830)</f>
        <v>26.9</v>
      </c>
      <c r="K6" s="24"/>
      <c r="L6" s="24">
        <f>SUM(L7:M830)</f>
        <v>1492.28</v>
      </c>
      <c r="M6" s="24"/>
      <c r="N6" s="48">
        <f>SUM(N7:N830)</f>
        <v>99</v>
      </c>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ht="23.7" customHeight="1">
      <c r="A7" s="6" t="s">
        <v>5</v>
      </c>
      <c r="B7" s="6"/>
      <c r="C7" s="25">
        <v>0</v>
      </c>
      <c r="D7" s="25">
        <v>0</v>
      </c>
      <c r="E7" s="25">
        <v>0</v>
      </c>
      <c r="F7" s="25">
        <v>0</v>
      </c>
      <c r="G7" s="25">
        <v>2207.7</v>
      </c>
      <c r="H7" s="37">
        <v>0</v>
      </c>
      <c r="I7" s="37">
        <v>0</v>
      </c>
      <c r="J7" s="25">
        <v>0</v>
      </c>
      <c r="K7" s="25"/>
      <c r="L7" s="25">
        <v>0</v>
      </c>
      <c r="M7" s="25"/>
      <c r="N7" s="49">
        <v>0</v>
      </c>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0" ht="23.7" customHeight="1">
      <c r="A8" s="6" t="s">
        <v>6</v>
      </c>
      <c r="B8" s="6"/>
      <c r="C8" s="25">
        <v>0</v>
      </c>
      <c r="D8" s="25">
        <v>0</v>
      </c>
      <c r="E8" s="25">
        <v>0</v>
      </c>
      <c r="F8" s="25">
        <v>0</v>
      </c>
      <c r="G8" s="25">
        <v>233.04</v>
      </c>
      <c r="H8" s="37">
        <v>0</v>
      </c>
      <c r="I8" s="37">
        <v>0</v>
      </c>
      <c r="J8" s="25">
        <v>0</v>
      </c>
      <c r="K8" s="25"/>
      <c r="L8" s="25">
        <v>0</v>
      </c>
      <c r="M8" s="25"/>
      <c r="N8" s="49">
        <v>0</v>
      </c>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0" ht="23.7" customHeight="1">
      <c r="A9" s="6" t="s">
        <v>7</v>
      </c>
      <c r="B9" s="6"/>
      <c r="C9" s="25">
        <v>0</v>
      </c>
      <c r="D9" s="25">
        <v>0</v>
      </c>
      <c r="E9" s="25">
        <v>0</v>
      </c>
      <c r="F9" s="25">
        <v>0</v>
      </c>
      <c r="G9" s="25">
        <v>112</v>
      </c>
      <c r="H9" s="37">
        <v>0</v>
      </c>
      <c r="I9" s="37">
        <v>0</v>
      </c>
      <c r="J9" s="25">
        <v>0</v>
      </c>
      <c r="K9" s="25"/>
      <c r="L9" s="25">
        <v>0</v>
      </c>
      <c r="M9" s="25"/>
      <c r="N9" s="49">
        <v>0</v>
      </c>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0" ht="23.7" customHeight="1">
      <c r="A10" s="6" t="s">
        <v>8</v>
      </c>
      <c r="B10" s="6"/>
      <c r="C10" s="25">
        <v>0</v>
      </c>
      <c r="D10" s="25">
        <v>0</v>
      </c>
      <c r="E10" s="25">
        <v>0</v>
      </c>
      <c r="F10" s="25">
        <v>0</v>
      </c>
      <c r="G10" s="25">
        <f>1425.05+679.81</f>
        <v>2104.86</v>
      </c>
      <c r="H10" s="37">
        <v>0</v>
      </c>
      <c r="I10" s="37">
        <v>0</v>
      </c>
      <c r="J10" s="25">
        <v>0</v>
      </c>
      <c r="K10" s="25"/>
      <c r="L10" s="25">
        <v>0</v>
      </c>
      <c r="M10" s="25"/>
      <c r="N10" s="49">
        <v>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row>
    <row r="11" spans="1:50" ht="23.7" customHeight="1">
      <c r="A11" s="6" t="s">
        <v>9</v>
      </c>
      <c r="B11" s="6"/>
      <c r="C11" s="25">
        <v>0</v>
      </c>
      <c r="D11" s="25">
        <v>0</v>
      </c>
      <c r="E11" s="25">
        <v>0</v>
      </c>
      <c r="F11" s="25">
        <v>0</v>
      </c>
      <c r="G11" s="25">
        <v>1049.42</v>
      </c>
      <c r="H11" s="37">
        <v>0</v>
      </c>
      <c r="I11" s="37">
        <v>0</v>
      </c>
      <c r="J11" s="25">
        <v>0</v>
      </c>
      <c r="K11" s="25"/>
      <c r="L11" s="25">
        <v>0</v>
      </c>
      <c r="M11" s="25"/>
      <c r="N11" s="49">
        <v>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row>
    <row r="12" spans="1:50" ht="23.7" customHeight="1">
      <c r="A12" s="6" t="s">
        <v>10</v>
      </c>
      <c r="B12" s="6"/>
      <c r="C12" s="25">
        <v>0</v>
      </c>
      <c r="D12" s="25">
        <v>0</v>
      </c>
      <c r="E12" s="25">
        <v>0</v>
      </c>
      <c r="F12" s="25">
        <v>0</v>
      </c>
      <c r="G12" s="25">
        <f>274.43+231.43+224.33</f>
        <v>730.19</v>
      </c>
      <c r="H12" s="37">
        <v>0</v>
      </c>
      <c r="I12" s="37">
        <v>0</v>
      </c>
      <c r="J12" s="25">
        <v>0</v>
      </c>
      <c r="K12" s="25"/>
      <c r="L12" s="25">
        <v>0</v>
      </c>
      <c r="M12" s="25"/>
      <c r="N12" s="49">
        <v>0</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row>
    <row r="13" spans="1:50" ht="23.7" customHeight="1">
      <c r="A13" s="6" t="s">
        <v>11</v>
      </c>
      <c r="B13" s="6"/>
      <c r="C13" s="25">
        <v>0</v>
      </c>
      <c r="D13" s="25">
        <v>0</v>
      </c>
      <c r="E13" s="25">
        <v>0</v>
      </c>
      <c r="F13" s="25">
        <v>0</v>
      </c>
      <c r="G13" s="25">
        <f>1558</f>
        <v>1558</v>
      </c>
      <c r="H13" s="37">
        <v>0</v>
      </c>
      <c r="I13" s="37">
        <v>0</v>
      </c>
      <c r="J13" s="25">
        <v>0</v>
      </c>
      <c r="K13" s="25"/>
      <c r="L13" s="25">
        <v>0</v>
      </c>
      <c r="M13" s="25"/>
      <c r="N13" s="49">
        <v>0</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ht="23.7" customHeight="1">
      <c r="A14" s="6" t="s">
        <v>12</v>
      </c>
      <c r="B14" s="6"/>
      <c r="C14" s="25">
        <v>0</v>
      </c>
      <c r="D14" s="25">
        <v>0</v>
      </c>
      <c r="E14" s="25">
        <v>0</v>
      </c>
      <c r="F14" s="25">
        <v>0</v>
      </c>
      <c r="G14" s="25">
        <f>2334</f>
        <v>2334</v>
      </c>
      <c r="H14" s="37">
        <v>0</v>
      </c>
      <c r="I14" s="37">
        <v>0</v>
      </c>
      <c r="J14" s="25">
        <v>0</v>
      </c>
      <c r="K14" s="25"/>
      <c r="L14" s="25">
        <v>0</v>
      </c>
      <c r="M14" s="25"/>
      <c r="N14" s="49">
        <v>0</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ht="23.7" customHeight="1">
      <c r="A15" s="6" t="s">
        <v>13</v>
      </c>
      <c r="B15" s="6"/>
      <c r="C15" s="25">
        <v>0</v>
      </c>
      <c r="D15" s="25">
        <v>0</v>
      </c>
      <c r="E15" s="25">
        <v>0</v>
      </c>
      <c r="F15" s="25">
        <v>0</v>
      </c>
      <c r="G15" s="25">
        <v>977.2</v>
      </c>
      <c r="H15" s="37">
        <v>0</v>
      </c>
      <c r="I15" s="37">
        <v>0</v>
      </c>
      <c r="J15" s="25">
        <v>0</v>
      </c>
      <c r="K15" s="25"/>
      <c r="L15" s="25">
        <v>0</v>
      </c>
      <c r="M15" s="25"/>
      <c r="N15" s="49">
        <v>0</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row>
    <row r="16" spans="1:50" ht="23.7" customHeight="1">
      <c r="A16" s="6" t="s">
        <v>14</v>
      </c>
      <c r="B16" s="6"/>
      <c r="C16" s="25">
        <v>0</v>
      </c>
      <c r="D16" s="25">
        <v>0</v>
      </c>
      <c r="E16" s="25">
        <v>0</v>
      </c>
      <c r="F16" s="25">
        <v>0</v>
      </c>
      <c r="G16" s="25">
        <f>335.25</f>
        <v>335.25</v>
      </c>
      <c r="H16" s="37">
        <v>0</v>
      </c>
      <c r="I16" s="37">
        <v>0</v>
      </c>
      <c r="J16" s="25">
        <v>0</v>
      </c>
      <c r="K16" s="25"/>
      <c r="L16" s="25">
        <v>0</v>
      </c>
      <c r="M16" s="25"/>
      <c r="N16" s="49">
        <v>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row>
    <row r="17" spans="1:50" ht="23.7" customHeight="1">
      <c r="A17" s="6" t="s">
        <v>15</v>
      </c>
      <c r="B17" s="6"/>
      <c r="C17" s="25">
        <v>0</v>
      </c>
      <c r="D17" s="25">
        <v>0</v>
      </c>
      <c r="E17" s="25">
        <v>0</v>
      </c>
      <c r="F17" s="25">
        <v>0</v>
      </c>
      <c r="G17" s="25">
        <f>440.06</f>
        <v>440.06</v>
      </c>
      <c r="H17" s="37">
        <v>0</v>
      </c>
      <c r="I17" s="37">
        <v>0</v>
      </c>
      <c r="J17" s="25">
        <v>0</v>
      </c>
      <c r="K17" s="25"/>
      <c r="L17" s="25">
        <v>0</v>
      </c>
      <c r="M17" s="25"/>
      <c r="N17" s="49">
        <v>0</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row>
    <row r="18" spans="1:50" ht="46.05" customHeight="1">
      <c r="A18" s="6" t="s">
        <v>16</v>
      </c>
      <c r="B18" s="6"/>
      <c r="C18" s="25">
        <v>0</v>
      </c>
      <c r="D18" s="25">
        <v>0</v>
      </c>
      <c r="E18" s="25">
        <v>0</v>
      </c>
      <c r="F18" s="25">
        <v>0</v>
      </c>
      <c r="G18" s="25">
        <f>124.59</f>
        <v>124.59</v>
      </c>
      <c r="H18" s="37">
        <v>0</v>
      </c>
      <c r="I18" s="37">
        <v>0</v>
      </c>
      <c r="J18" s="25">
        <v>0</v>
      </c>
      <c r="K18" s="25"/>
      <c r="L18" s="25">
        <v>0</v>
      </c>
      <c r="M18" s="25"/>
      <c r="N18" s="49">
        <v>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row>
    <row r="19" spans="1:50" ht="23.7" customHeight="1">
      <c r="A19" s="6" t="s">
        <v>17</v>
      </c>
      <c r="B19" s="6"/>
      <c r="C19" s="25">
        <v>0</v>
      </c>
      <c r="D19" s="25">
        <v>0</v>
      </c>
      <c r="E19" s="25">
        <v>0</v>
      </c>
      <c r="F19" s="25">
        <v>0</v>
      </c>
      <c r="G19" s="25">
        <f>109.94</f>
        <v>109.94</v>
      </c>
      <c r="H19" s="37">
        <v>0</v>
      </c>
      <c r="I19" s="37">
        <v>0</v>
      </c>
      <c r="J19" s="25">
        <v>0</v>
      </c>
      <c r="K19" s="25"/>
      <c r="L19" s="25">
        <v>0</v>
      </c>
      <c r="M19" s="25"/>
      <c r="N19" s="49">
        <v>0</v>
      </c>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row>
    <row r="20" spans="1:50" ht="23.7" customHeight="1">
      <c r="A20" s="6" t="s">
        <v>18</v>
      </c>
      <c r="B20" s="6"/>
      <c r="C20" s="25">
        <v>0</v>
      </c>
      <c r="D20" s="25">
        <v>0</v>
      </c>
      <c r="E20" s="25">
        <v>0</v>
      </c>
      <c r="F20" s="25">
        <v>0</v>
      </c>
      <c r="G20" s="25">
        <f>248.9</f>
        <v>248.9</v>
      </c>
      <c r="H20" s="37">
        <v>0</v>
      </c>
      <c r="I20" s="37">
        <v>0</v>
      </c>
      <c r="J20" s="25">
        <v>0</v>
      </c>
      <c r="K20" s="25"/>
      <c r="L20" s="25">
        <v>0</v>
      </c>
      <c r="M20" s="25"/>
      <c r="N20" s="49">
        <v>0</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row>
    <row r="21" spans="1:50" ht="23.7" customHeight="1">
      <c r="A21" s="6" t="s">
        <v>19</v>
      </c>
      <c r="B21" s="6"/>
      <c r="C21" s="25">
        <v>0</v>
      </c>
      <c r="D21" s="25">
        <v>0</v>
      </c>
      <c r="E21" s="25">
        <v>0</v>
      </c>
      <c r="F21" s="25">
        <v>0</v>
      </c>
      <c r="G21" s="25">
        <f>1265.4</f>
        <v>1265.4</v>
      </c>
      <c r="H21" s="37">
        <v>0</v>
      </c>
      <c r="I21" s="37">
        <v>0</v>
      </c>
      <c r="J21" s="25">
        <v>0</v>
      </c>
      <c r="K21" s="25"/>
      <c r="L21" s="25">
        <v>0</v>
      </c>
      <c r="M21" s="25"/>
      <c r="N21" s="49">
        <v>0</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row>
    <row r="22" spans="1:50" ht="23.7" customHeight="1">
      <c r="A22" s="6" t="s">
        <v>20</v>
      </c>
      <c r="B22" s="6"/>
      <c r="C22" s="25">
        <v>0</v>
      </c>
      <c r="D22" s="25">
        <v>0</v>
      </c>
      <c r="E22" s="25">
        <v>0</v>
      </c>
      <c r="F22" s="25">
        <v>0</v>
      </c>
      <c r="G22" s="25">
        <f>3301.6</f>
        <v>3301.6</v>
      </c>
      <c r="H22" s="37">
        <v>0</v>
      </c>
      <c r="I22" s="37">
        <v>0</v>
      </c>
      <c r="J22" s="25">
        <v>0</v>
      </c>
      <c r="K22" s="25"/>
      <c r="L22" s="25">
        <v>0</v>
      </c>
      <c r="M22" s="25"/>
      <c r="N22" s="49">
        <v>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row>
    <row r="23" spans="1:50" ht="23.7" customHeight="1">
      <c r="A23" s="6" t="s">
        <v>21</v>
      </c>
      <c r="B23" s="6"/>
      <c r="C23" s="25">
        <v>0</v>
      </c>
      <c r="D23" s="25">
        <v>0</v>
      </c>
      <c r="E23" s="25">
        <v>0</v>
      </c>
      <c r="F23" s="25">
        <v>0</v>
      </c>
      <c r="G23" s="25">
        <f>2935.8</f>
        <v>2935.8</v>
      </c>
      <c r="H23" s="37">
        <v>0</v>
      </c>
      <c r="I23" s="37">
        <v>0</v>
      </c>
      <c r="J23" s="25">
        <v>0</v>
      </c>
      <c r="K23" s="25"/>
      <c r="L23" s="25">
        <v>0</v>
      </c>
      <c r="M23" s="25"/>
      <c r="N23" s="49">
        <v>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row>
    <row r="24" spans="1:50" ht="23.7" customHeight="1">
      <c r="A24" s="6" t="s">
        <v>22</v>
      </c>
      <c r="B24" s="6"/>
      <c r="C24" s="25">
        <v>0</v>
      </c>
      <c r="D24" s="25">
        <v>0</v>
      </c>
      <c r="E24" s="25">
        <v>0</v>
      </c>
      <c r="F24" s="25">
        <v>0</v>
      </c>
      <c r="G24" s="25">
        <f>1108.5</f>
        <v>1108.5</v>
      </c>
      <c r="H24" s="37">
        <v>0</v>
      </c>
      <c r="I24" s="37">
        <v>0</v>
      </c>
      <c r="J24" s="25">
        <v>0</v>
      </c>
      <c r="K24" s="25"/>
      <c r="L24" s="25">
        <v>0</v>
      </c>
      <c r="M24" s="25"/>
      <c r="N24" s="49">
        <v>0</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row>
    <row r="25" spans="1:50" ht="23.7" customHeight="1">
      <c r="A25" s="6" t="s">
        <v>23</v>
      </c>
      <c r="B25" s="6"/>
      <c r="C25" s="25">
        <v>0</v>
      </c>
      <c r="D25" s="25">
        <v>0</v>
      </c>
      <c r="E25" s="25">
        <v>0</v>
      </c>
      <c r="F25" s="25">
        <v>0</v>
      </c>
      <c r="G25" s="25">
        <f>176.1</f>
        <v>176.1</v>
      </c>
      <c r="H25" s="37">
        <v>0</v>
      </c>
      <c r="I25" s="37">
        <v>0</v>
      </c>
      <c r="J25" s="25">
        <v>0</v>
      </c>
      <c r="K25" s="25"/>
      <c r="L25" s="25">
        <v>0</v>
      </c>
      <c r="M25" s="25"/>
      <c r="N25" s="49">
        <v>0</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row>
    <row r="26" spans="1:50" ht="23.7" customHeight="1">
      <c r="A26" s="6" t="s">
        <v>24</v>
      </c>
      <c r="B26" s="6"/>
      <c r="C26" s="25">
        <v>0</v>
      </c>
      <c r="D26" s="25">
        <v>0</v>
      </c>
      <c r="E26" s="25">
        <v>0</v>
      </c>
      <c r="F26" s="25">
        <v>0</v>
      </c>
      <c r="G26" s="25">
        <f>679.5</f>
        <v>679.5</v>
      </c>
      <c r="H26" s="37">
        <v>0</v>
      </c>
      <c r="I26" s="37">
        <v>0</v>
      </c>
      <c r="J26" s="25">
        <v>0</v>
      </c>
      <c r="K26" s="25"/>
      <c r="L26" s="25">
        <v>0</v>
      </c>
      <c r="M26" s="25"/>
      <c r="N26" s="49">
        <v>0</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row>
    <row r="27" spans="1:50" ht="23.7" customHeight="1">
      <c r="A27" s="6" t="s">
        <v>25</v>
      </c>
      <c r="B27" s="6"/>
      <c r="C27" s="25">
        <v>0</v>
      </c>
      <c r="D27" s="25">
        <v>0</v>
      </c>
      <c r="E27" s="25">
        <v>0</v>
      </c>
      <c r="F27" s="25">
        <v>0</v>
      </c>
      <c r="G27" s="25">
        <f>184.6</f>
        <v>184.6</v>
      </c>
      <c r="H27" s="37">
        <v>0</v>
      </c>
      <c r="I27" s="37">
        <v>0</v>
      </c>
      <c r="J27" s="25">
        <v>0</v>
      </c>
      <c r="K27" s="25"/>
      <c r="L27" s="25">
        <v>0</v>
      </c>
      <c r="M27" s="25"/>
      <c r="N27" s="49">
        <v>0</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row>
    <row r="28" spans="1:50" ht="23.7" customHeight="1">
      <c r="A28" s="6" t="s">
        <v>26</v>
      </c>
      <c r="B28" s="6"/>
      <c r="C28" s="25">
        <v>0</v>
      </c>
      <c r="D28" s="25">
        <v>0</v>
      </c>
      <c r="E28" s="25">
        <v>0</v>
      </c>
      <c r="F28" s="25">
        <v>0</v>
      </c>
      <c r="G28" s="25">
        <f>831</f>
        <v>831</v>
      </c>
      <c r="H28" s="37">
        <v>0</v>
      </c>
      <c r="I28" s="37">
        <v>0</v>
      </c>
      <c r="J28" s="25">
        <v>0</v>
      </c>
      <c r="K28" s="25"/>
      <c r="L28" s="25">
        <v>0</v>
      </c>
      <c r="M28" s="25"/>
      <c r="N28" s="49">
        <v>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row>
    <row r="29" spans="1:50" ht="23.7" customHeight="1">
      <c r="A29" s="6" t="s">
        <v>27</v>
      </c>
      <c r="B29" s="6"/>
      <c r="C29" s="25">
        <v>0</v>
      </c>
      <c r="D29" s="25">
        <v>0</v>
      </c>
      <c r="E29" s="25">
        <v>0</v>
      </c>
      <c r="F29" s="25">
        <v>0</v>
      </c>
      <c r="G29" s="25">
        <f>175.4</f>
        <v>175.4</v>
      </c>
      <c r="H29" s="37">
        <v>0</v>
      </c>
      <c r="I29" s="37">
        <v>0</v>
      </c>
      <c r="J29" s="25">
        <v>0</v>
      </c>
      <c r="K29" s="25"/>
      <c r="L29" s="25">
        <v>0</v>
      </c>
      <c r="M29" s="25"/>
      <c r="N29" s="49">
        <v>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row>
    <row r="30" spans="1:50" ht="23.7" customHeight="1">
      <c r="A30" s="6" t="s">
        <v>28</v>
      </c>
      <c r="B30" s="6"/>
      <c r="C30" s="25">
        <v>0</v>
      </c>
      <c r="D30" s="25">
        <v>0</v>
      </c>
      <c r="E30" s="25">
        <v>0</v>
      </c>
      <c r="F30" s="25">
        <v>0</v>
      </c>
      <c r="G30" s="25">
        <f>71.9</f>
        <v>71.9</v>
      </c>
      <c r="H30" s="37">
        <v>0</v>
      </c>
      <c r="I30" s="37">
        <v>0</v>
      </c>
      <c r="J30" s="25">
        <v>0</v>
      </c>
      <c r="K30" s="25"/>
      <c r="L30" s="25">
        <v>0</v>
      </c>
      <c r="M30" s="25"/>
      <c r="N30" s="49">
        <v>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row>
    <row r="31" spans="1:50" ht="23.7" customHeight="1">
      <c r="A31" s="6" t="s">
        <v>29</v>
      </c>
      <c r="B31" s="6"/>
      <c r="C31" s="25">
        <v>0</v>
      </c>
      <c r="D31" s="25">
        <v>0</v>
      </c>
      <c r="E31" s="25">
        <v>0</v>
      </c>
      <c r="F31" s="25">
        <v>0</v>
      </c>
      <c r="G31" s="25">
        <f>713.4</f>
        <v>713.4</v>
      </c>
      <c r="H31" s="37">
        <v>0</v>
      </c>
      <c r="I31" s="37">
        <v>0</v>
      </c>
      <c r="J31" s="25">
        <v>0</v>
      </c>
      <c r="K31" s="25"/>
      <c r="L31" s="25">
        <v>0</v>
      </c>
      <c r="M31" s="25"/>
      <c r="N31" s="49">
        <v>0</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row>
    <row r="32" spans="1:50" ht="41.25" customHeight="1">
      <c r="A32" s="6" t="s">
        <v>30</v>
      </c>
      <c r="B32" s="6"/>
      <c r="C32" s="25">
        <v>0</v>
      </c>
      <c r="D32" s="25">
        <v>0</v>
      </c>
      <c r="E32" s="25">
        <v>0</v>
      </c>
      <c r="F32" s="25">
        <v>0</v>
      </c>
      <c r="G32" s="25">
        <v>203.52</v>
      </c>
      <c r="H32" s="37">
        <v>0</v>
      </c>
      <c r="I32" s="37">
        <v>0</v>
      </c>
      <c r="J32" s="25">
        <v>0</v>
      </c>
      <c r="K32" s="25"/>
      <c r="L32" s="25">
        <v>0</v>
      </c>
      <c r="M32" s="25"/>
      <c r="N32" s="49">
        <v>0</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0" ht="23.7" customHeight="1">
      <c r="A33" s="6" t="s">
        <v>31</v>
      </c>
      <c r="B33" s="6"/>
      <c r="C33" s="25">
        <v>0</v>
      </c>
      <c r="D33" s="25">
        <v>0</v>
      </c>
      <c r="E33" s="25">
        <v>0</v>
      </c>
      <c r="F33" s="25">
        <v>0</v>
      </c>
      <c r="G33" s="25">
        <v>3284</v>
      </c>
      <c r="H33" s="37">
        <v>0</v>
      </c>
      <c r="I33" s="37">
        <v>0</v>
      </c>
      <c r="J33" s="25">
        <v>0</v>
      </c>
      <c r="K33" s="25"/>
      <c r="L33" s="25">
        <v>0</v>
      </c>
      <c r="M33" s="25"/>
      <c r="N33" s="49">
        <v>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0" ht="23.7" customHeight="1">
      <c r="A34" s="6" t="s">
        <v>32</v>
      </c>
      <c r="B34" s="6"/>
      <c r="C34" s="25">
        <v>0</v>
      </c>
      <c r="D34" s="25">
        <v>0</v>
      </c>
      <c r="E34" s="25">
        <v>0</v>
      </c>
      <c r="F34" s="25">
        <v>0</v>
      </c>
      <c r="G34" s="25">
        <f>834</f>
        <v>834</v>
      </c>
      <c r="H34" s="37">
        <v>0</v>
      </c>
      <c r="I34" s="37">
        <v>0</v>
      </c>
      <c r="J34" s="25">
        <v>0</v>
      </c>
      <c r="K34" s="25"/>
      <c r="L34" s="25">
        <v>0</v>
      </c>
      <c r="M34" s="25"/>
      <c r="N34" s="49">
        <v>0</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0" ht="23.7" customHeight="1">
      <c r="A35" s="6" t="s">
        <v>33</v>
      </c>
      <c r="B35" s="6"/>
      <c r="C35" s="25">
        <v>0</v>
      </c>
      <c r="D35" s="25">
        <v>0</v>
      </c>
      <c r="E35" s="25">
        <v>0</v>
      </c>
      <c r="F35" s="25">
        <v>0</v>
      </c>
      <c r="G35" s="25">
        <f>1461</f>
        <v>1461</v>
      </c>
      <c r="H35" s="37">
        <v>0</v>
      </c>
      <c r="I35" s="37">
        <v>0</v>
      </c>
      <c r="J35" s="25">
        <v>0</v>
      </c>
      <c r="K35" s="25"/>
      <c r="L35" s="25">
        <v>0</v>
      </c>
      <c r="M35" s="25"/>
      <c r="N35" s="49">
        <v>0</v>
      </c>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row>
    <row r="36" spans="1:50" ht="39" customHeight="1">
      <c r="A36" s="6" t="s">
        <v>34</v>
      </c>
      <c r="B36" s="6"/>
      <c r="C36" s="25">
        <v>0</v>
      </c>
      <c r="D36" s="25">
        <v>0</v>
      </c>
      <c r="E36" s="25">
        <v>0</v>
      </c>
      <c r="F36" s="25">
        <v>0</v>
      </c>
      <c r="G36" s="25">
        <f>11411</f>
        <v>11411</v>
      </c>
      <c r="H36" s="37">
        <v>0</v>
      </c>
      <c r="I36" s="37">
        <v>0</v>
      </c>
      <c r="J36" s="25">
        <v>0</v>
      </c>
      <c r="K36" s="25"/>
      <c r="L36" s="25">
        <v>0</v>
      </c>
      <c r="M36" s="25"/>
      <c r="N36" s="49">
        <v>0</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row>
    <row r="37" spans="1:50" ht="23.7" customHeight="1">
      <c r="A37" s="6" t="s">
        <v>35</v>
      </c>
      <c r="B37" s="6"/>
      <c r="C37" s="25">
        <v>0</v>
      </c>
      <c r="D37" s="25">
        <v>0</v>
      </c>
      <c r="E37" s="25">
        <v>0</v>
      </c>
      <c r="F37" s="25">
        <v>0</v>
      </c>
      <c r="G37" s="25">
        <v>607</v>
      </c>
      <c r="H37" s="37">
        <v>0</v>
      </c>
      <c r="I37" s="37">
        <v>0</v>
      </c>
      <c r="J37" s="25">
        <v>0</v>
      </c>
      <c r="K37" s="25"/>
      <c r="L37" s="25">
        <v>0</v>
      </c>
      <c r="M37" s="25"/>
      <c r="N37" s="49">
        <v>0</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row>
    <row r="38" spans="1:50" ht="23.7" customHeight="1">
      <c r="A38" s="6" t="s">
        <v>36</v>
      </c>
      <c r="B38" s="6"/>
      <c r="C38" s="25">
        <v>0</v>
      </c>
      <c r="D38" s="25">
        <v>0</v>
      </c>
      <c r="E38" s="25">
        <v>0</v>
      </c>
      <c r="F38" s="25">
        <v>0</v>
      </c>
      <c r="G38" s="25">
        <v>510.74</v>
      </c>
      <c r="H38" s="37">
        <v>0</v>
      </c>
      <c r="I38" s="37">
        <v>0</v>
      </c>
      <c r="J38" s="25">
        <v>0</v>
      </c>
      <c r="K38" s="25"/>
      <c r="L38" s="25">
        <v>0</v>
      </c>
      <c r="M38" s="25"/>
      <c r="N38" s="49">
        <v>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ht="40.25" customHeight="1">
      <c r="A39" s="6" t="s">
        <v>37</v>
      </c>
      <c r="B39" s="6"/>
      <c r="C39" s="25">
        <v>0</v>
      </c>
      <c r="D39" s="25">
        <v>0</v>
      </c>
      <c r="E39" s="25">
        <v>0</v>
      </c>
      <c r="F39" s="25">
        <v>0</v>
      </c>
      <c r="G39" s="25">
        <v>473.8</v>
      </c>
      <c r="H39" s="37">
        <v>0</v>
      </c>
      <c r="I39" s="37">
        <v>0</v>
      </c>
      <c r="J39" s="25">
        <v>0</v>
      </c>
      <c r="K39" s="25"/>
      <c r="L39" s="25">
        <v>0</v>
      </c>
      <c r="M39" s="25"/>
      <c r="N39" s="49">
        <v>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row>
    <row r="40" spans="1:50" ht="40.25" customHeight="1">
      <c r="A40" s="6" t="s">
        <v>38</v>
      </c>
      <c r="B40" s="6"/>
      <c r="C40" s="25">
        <v>0</v>
      </c>
      <c r="D40" s="25">
        <v>0</v>
      </c>
      <c r="E40" s="25">
        <v>0</v>
      </c>
      <c r="F40" s="25">
        <v>0</v>
      </c>
      <c r="G40" s="25">
        <v>659.01</v>
      </c>
      <c r="H40" s="37">
        <v>0</v>
      </c>
      <c r="I40" s="37">
        <v>0</v>
      </c>
      <c r="J40" s="25">
        <v>0</v>
      </c>
      <c r="K40" s="25"/>
      <c r="L40" s="25">
        <v>0</v>
      </c>
      <c r="M40" s="25"/>
      <c r="N40" s="49">
        <v>0</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row>
    <row r="41" spans="1:50" ht="23.7" customHeight="1">
      <c r="A41" s="6" t="s">
        <v>39</v>
      </c>
      <c r="B41" s="6"/>
      <c r="C41" s="25">
        <v>0</v>
      </c>
      <c r="D41" s="25">
        <v>0</v>
      </c>
      <c r="E41" s="25">
        <v>0</v>
      </c>
      <c r="F41" s="25">
        <v>0</v>
      </c>
      <c r="G41" s="25">
        <v>1013.36</v>
      </c>
      <c r="H41" s="37">
        <v>0</v>
      </c>
      <c r="I41" s="37">
        <v>0</v>
      </c>
      <c r="J41" s="25">
        <v>0</v>
      </c>
      <c r="K41" s="25"/>
      <c r="L41" s="25">
        <v>0</v>
      </c>
      <c r="M41" s="25"/>
      <c r="N41" s="49">
        <v>0</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row>
    <row r="42" spans="1:50" ht="23.7" customHeight="1">
      <c r="A42" s="6" t="s">
        <v>40</v>
      </c>
      <c r="B42" s="6"/>
      <c r="C42" s="25">
        <v>0</v>
      </c>
      <c r="D42" s="25">
        <v>0</v>
      </c>
      <c r="E42" s="25">
        <v>0</v>
      </c>
      <c r="F42" s="25">
        <v>0</v>
      </c>
      <c r="G42" s="25">
        <v>885.17</v>
      </c>
      <c r="H42" s="37">
        <v>0</v>
      </c>
      <c r="I42" s="37">
        <v>0</v>
      </c>
      <c r="J42" s="25">
        <v>0</v>
      </c>
      <c r="K42" s="25"/>
      <c r="L42" s="25">
        <v>0</v>
      </c>
      <c r="M42" s="25"/>
      <c r="N42" s="49">
        <v>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row>
    <row r="43" spans="1:50" ht="23.7" customHeight="1">
      <c r="A43" s="6" t="s">
        <v>41</v>
      </c>
      <c r="B43" s="6"/>
      <c r="C43" s="25">
        <v>0</v>
      </c>
      <c r="D43" s="25">
        <v>0</v>
      </c>
      <c r="E43" s="25">
        <v>0</v>
      </c>
      <c r="F43" s="25">
        <v>0</v>
      </c>
      <c r="G43" s="25">
        <v>585.72</v>
      </c>
      <c r="H43" s="37">
        <v>0</v>
      </c>
      <c r="I43" s="37">
        <v>0</v>
      </c>
      <c r="J43" s="25">
        <v>0</v>
      </c>
      <c r="K43" s="25"/>
      <c r="L43" s="25">
        <v>0</v>
      </c>
      <c r="M43" s="25"/>
      <c r="N43" s="49">
        <v>0</v>
      </c>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row>
    <row r="44" spans="1:50" ht="23.7" customHeight="1">
      <c r="A44" s="6" t="s">
        <v>42</v>
      </c>
      <c r="B44" s="6"/>
      <c r="C44" s="25">
        <v>0</v>
      </c>
      <c r="D44" s="25">
        <v>0</v>
      </c>
      <c r="E44" s="25">
        <v>0</v>
      </c>
      <c r="F44" s="25">
        <v>0</v>
      </c>
      <c r="G44" s="25">
        <v>1126.2</v>
      </c>
      <c r="H44" s="37">
        <v>0</v>
      </c>
      <c r="I44" s="37">
        <v>0</v>
      </c>
      <c r="J44" s="25">
        <v>0</v>
      </c>
      <c r="K44" s="25"/>
      <c r="L44" s="25">
        <v>0</v>
      </c>
      <c r="M44" s="25"/>
      <c r="N44" s="49">
        <v>0</v>
      </c>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row>
    <row r="45" spans="1:50" ht="23.7" customHeight="1">
      <c r="A45" s="6" t="s">
        <v>43</v>
      </c>
      <c r="B45" s="6"/>
      <c r="C45" s="25">
        <v>0</v>
      </c>
      <c r="D45" s="25">
        <v>0</v>
      </c>
      <c r="E45" s="25">
        <v>0</v>
      </c>
      <c r="F45" s="25">
        <v>0</v>
      </c>
      <c r="G45" s="25">
        <v>808.45</v>
      </c>
      <c r="H45" s="37">
        <v>0</v>
      </c>
      <c r="I45" s="37">
        <v>0</v>
      </c>
      <c r="J45" s="25">
        <v>0</v>
      </c>
      <c r="K45" s="25"/>
      <c r="L45" s="25">
        <v>0</v>
      </c>
      <c r="M45" s="25"/>
      <c r="N45" s="49">
        <v>0</v>
      </c>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row>
    <row r="46" spans="1:50" ht="23.7" customHeight="1">
      <c r="A46" s="6" t="s">
        <v>44</v>
      </c>
      <c r="B46" s="6"/>
      <c r="C46" s="25">
        <v>0</v>
      </c>
      <c r="D46" s="25">
        <v>0</v>
      </c>
      <c r="E46" s="25">
        <v>0</v>
      </c>
      <c r="F46" s="25">
        <v>0</v>
      </c>
      <c r="G46" s="25">
        <v>351.44</v>
      </c>
      <c r="H46" s="37">
        <v>0</v>
      </c>
      <c r="I46" s="37">
        <v>0</v>
      </c>
      <c r="J46" s="25">
        <v>0</v>
      </c>
      <c r="K46" s="25"/>
      <c r="L46" s="25">
        <v>0</v>
      </c>
      <c r="M46" s="25"/>
      <c r="N46" s="49">
        <v>0</v>
      </c>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23.7" customHeight="1">
      <c r="A47" s="6" t="s">
        <v>45</v>
      </c>
      <c r="B47" s="6"/>
      <c r="C47" s="25">
        <v>0</v>
      </c>
      <c r="D47" s="25">
        <v>0</v>
      </c>
      <c r="E47" s="25">
        <v>0</v>
      </c>
      <c r="F47" s="25">
        <v>0</v>
      </c>
      <c r="G47" s="25">
        <v>379.03</v>
      </c>
      <c r="H47" s="37">
        <v>0</v>
      </c>
      <c r="I47" s="37">
        <v>0</v>
      </c>
      <c r="J47" s="25">
        <v>0</v>
      </c>
      <c r="K47" s="25"/>
      <c r="L47" s="25">
        <v>0</v>
      </c>
      <c r="M47" s="25"/>
      <c r="N47" s="49">
        <v>0</v>
      </c>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row>
    <row r="48" spans="1:50" ht="33.75" customHeight="1">
      <c r="A48" s="6" t="s">
        <v>46</v>
      </c>
      <c r="B48" s="6"/>
      <c r="C48" s="25">
        <v>0</v>
      </c>
      <c r="D48" s="25">
        <v>0</v>
      </c>
      <c r="E48" s="25">
        <v>0</v>
      </c>
      <c r="F48" s="25">
        <v>0</v>
      </c>
      <c r="G48" s="25">
        <v>336.88</v>
      </c>
      <c r="H48" s="37">
        <v>0</v>
      </c>
      <c r="I48" s="37">
        <v>0</v>
      </c>
      <c r="J48" s="25">
        <v>0</v>
      </c>
      <c r="K48" s="25"/>
      <c r="L48" s="25">
        <v>0</v>
      </c>
      <c r="M48" s="25"/>
      <c r="N48" s="49">
        <v>0</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row>
    <row r="49" spans="1:50" ht="23.7" customHeight="1">
      <c r="A49" s="6" t="s">
        <v>47</v>
      </c>
      <c r="B49" s="6"/>
      <c r="C49" s="25">
        <v>0</v>
      </c>
      <c r="D49" s="25">
        <v>0</v>
      </c>
      <c r="E49" s="25">
        <v>0</v>
      </c>
      <c r="F49" s="25">
        <v>0</v>
      </c>
      <c r="G49" s="25">
        <v>402.91</v>
      </c>
      <c r="H49" s="37">
        <v>0</v>
      </c>
      <c r="I49" s="37">
        <v>0</v>
      </c>
      <c r="J49" s="25">
        <v>0</v>
      </c>
      <c r="K49" s="25"/>
      <c r="L49" s="25">
        <v>0</v>
      </c>
      <c r="M49" s="25"/>
      <c r="N49" s="49">
        <v>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row>
    <row r="50" spans="1:50" ht="44.25" customHeight="1">
      <c r="A50" s="6" t="s">
        <v>48</v>
      </c>
      <c r="B50" s="6"/>
      <c r="C50" s="25">
        <v>0</v>
      </c>
      <c r="D50" s="25">
        <v>0</v>
      </c>
      <c r="E50" s="25">
        <v>0</v>
      </c>
      <c r="F50" s="25">
        <v>0</v>
      </c>
      <c r="G50" s="25">
        <v>339</v>
      </c>
      <c r="H50" s="37">
        <v>0</v>
      </c>
      <c r="I50" s="37">
        <v>0</v>
      </c>
      <c r="J50" s="25">
        <v>0</v>
      </c>
      <c r="K50" s="25"/>
      <c r="L50" s="25">
        <v>0</v>
      </c>
      <c r="M50" s="25"/>
      <c r="N50" s="49">
        <v>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row>
    <row r="51" spans="1:50" ht="23.7" customHeight="1">
      <c r="A51" s="6" t="s">
        <v>49</v>
      </c>
      <c r="B51" s="6"/>
      <c r="C51" s="25">
        <v>0</v>
      </c>
      <c r="D51" s="25">
        <v>0</v>
      </c>
      <c r="E51" s="25">
        <v>0</v>
      </c>
      <c r="F51" s="25">
        <v>0</v>
      </c>
      <c r="G51" s="25">
        <v>634.45</v>
      </c>
      <c r="H51" s="37">
        <v>0</v>
      </c>
      <c r="I51" s="37">
        <v>0</v>
      </c>
      <c r="J51" s="25">
        <v>0</v>
      </c>
      <c r="K51" s="25"/>
      <c r="L51" s="25">
        <v>0</v>
      </c>
      <c r="M51" s="25"/>
      <c r="N51" s="49">
        <v>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row>
    <row r="52" spans="1:50" ht="23.7" customHeight="1">
      <c r="A52" s="6" t="s">
        <v>50</v>
      </c>
      <c r="B52" s="6"/>
      <c r="C52" s="25">
        <v>0</v>
      </c>
      <c r="D52" s="25">
        <v>0</v>
      </c>
      <c r="E52" s="25">
        <v>0</v>
      </c>
      <c r="F52" s="25">
        <v>0</v>
      </c>
      <c r="G52" s="25">
        <v>463</v>
      </c>
      <c r="H52" s="37">
        <v>0</v>
      </c>
      <c r="I52" s="37">
        <v>0</v>
      </c>
      <c r="J52" s="25">
        <v>0</v>
      </c>
      <c r="K52" s="25"/>
      <c r="L52" s="25">
        <v>0</v>
      </c>
      <c r="M52" s="25"/>
      <c r="N52" s="49">
        <v>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row>
    <row r="53" spans="1:50" ht="23.7" customHeight="1">
      <c r="A53" s="6" t="s">
        <v>51</v>
      </c>
      <c r="B53" s="6"/>
      <c r="C53" s="25">
        <v>0</v>
      </c>
      <c r="D53" s="25">
        <v>0</v>
      </c>
      <c r="E53" s="25">
        <v>0</v>
      </c>
      <c r="F53" s="25">
        <v>0</v>
      </c>
      <c r="G53" s="25">
        <v>959</v>
      </c>
      <c r="H53" s="37">
        <v>0</v>
      </c>
      <c r="I53" s="37">
        <v>0</v>
      </c>
      <c r="J53" s="25">
        <v>0</v>
      </c>
      <c r="K53" s="25"/>
      <c r="L53" s="25">
        <v>0</v>
      </c>
      <c r="M53" s="25"/>
      <c r="N53" s="49">
        <v>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row>
    <row r="54" spans="1:50" ht="23.7" customHeight="1">
      <c r="A54" s="6" t="s">
        <v>52</v>
      </c>
      <c r="B54" s="6"/>
      <c r="C54" s="25">
        <v>0</v>
      </c>
      <c r="D54" s="25">
        <v>0</v>
      </c>
      <c r="E54" s="25">
        <v>0</v>
      </c>
      <c r="F54" s="25">
        <v>0</v>
      </c>
      <c r="G54" s="25">
        <f>1241+780</f>
        <v>2021</v>
      </c>
      <c r="H54" s="37">
        <v>0</v>
      </c>
      <c r="I54" s="37">
        <v>0</v>
      </c>
      <c r="J54" s="25">
        <v>0</v>
      </c>
      <c r="K54" s="25"/>
      <c r="L54" s="25">
        <v>0</v>
      </c>
      <c r="M54" s="25"/>
      <c r="N54" s="49">
        <v>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row>
    <row r="55" spans="1:50" ht="31.25" customHeight="1">
      <c r="A55" s="6" t="s">
        <v>53</v>
      </c>
      <c r="B55" s="6"/>
      <c r="C55" s="25">
        <v>0</v>
      </c>
      <c r="D55" s="25">
        <v>0</v>
      </c>
      <c r="E55" s="25">
        <v>0</v>
      </c>
      <c r="F55" s="25">
        <v>0</v>
      </c>
      <c r="G55" s="25">
        <f>324+171</f>
        <v>495</v>
      </c>
      <c r="H55" s="37">
        <v>0</v>
      </c>
      <c r="I55" s="37">
        <v>0</v>
      </c>
      <c r="J55" s="25">
        <v>0</v>
      </c>
      <c r="K55" s="25"/>
      <c r="L55" s="25">
        <v>0</v>
      </c>
      <c r="M55" s="25"/>
      <c r="N55" s="49">
        <v>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row r="56" spans="1:50" ht="46.05" customHeight="1">
      <c r="A56" s="6" t="s">
        <v>54</v>
      </c>
      <c r="B56" s="6"/>
      <c r="C56" s="25">
        <v>0</v>
      </c>
      <c r="D56" s="25">
        <v>0</v>
      </c>
      <c r="E56" s="25">
        <v>0</v>
      </c>
      <c r="F56" s="25">
        <v>0</v>
      </c>
      <c r="G56" s="25">
        <f>699+909</f>
        <v>1608</v>
      </c>
      <c r="H56" s="37">
        <v>0</v>
      </c>
      <c r="I56" s="37">
        <v>0</v>
      </c>
      <c r="J56" s="25">
        <v>0</v>
      </c>
      <c r="K56" s="25"/>
      <c r="L56" s="25">
        <v>0</v>
      </c>
      <c r="M56" s="25"/>
      <c r="N56" s="49">
        <v>0</v>
      </c>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row>
    <row r="57" spans="1:50" ht="23.7" customHeight="1">
      <c r="A57" s="6" t="s">
        <v>55</v>
      </c>
      <c r="B57" s="6"/>
      <c r="C57" s="25">
        <v>0</v>
      </c>
      <c r="D57" s="25">
        <v>0</v>
      </c>
      <c r="E57" s="25">
        <v>0</v>
      </c>
      <c r="F57" s="25">
        <v>0</v>
      </c>
      <c r="G57" s="25">
        <v>1554</v>
      </c>
      <c r="H57" s="37">
        <v>0</v>
      </c>
      <c r="I57" s="37">
        <v>0</v>
      </c>
      <c r="J57" s="25">
        <v>0</v>
      </c>
      <c r="K57" s="25"/>
      <c r="L57" s="25">
        <v>0</v>
      </c>
      <c r="M57" s="25"/>
      <c r="N57" s="49">
        <v>0</v>
      </c>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row>
    <row r="58" spans="1:50" ht="53.05" customHeight="1">
      <c r="A58" s="6" t="s">
        <v>56</v>
      </c>
      <c r="B58" s="6"/>
      <c r="C58" s="25">
        <v>0</v>
      </c>
      <c r="D58" s="25">
        <v>0</v>
      </c>
      <c r="E58" s="25">
        <v>0</v>
      </c>
      <c r="F58" s="25">
        <v>0</v>
      </c>
      <c r="G58" s="25">
        <v>445</v>
      </c>
      <c r="H58" s="37">
        <v>0</v>
      </c>
      <c r="I58" s="37">
        <v>0</v>
      </c>
      <c r="J58" s="25">
        <v>0</v>
      </c>
      <c r="K58" s="25"/>
      <c r="L58" s="25">
        <v>0</v>
      </c>
      <c r="M58" s="25"/>
      <c r="N58" s="49">
        <v>0</v>
      </c>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row>
    <row r="59" spans="1:50" ht="46.8" customHeight="1">
      <c r="A59" s="6" t="s">
        <v>57</v>
      </c>
      <c r="B59" s="6"/>
      <c r="C59" s="25">
        <v>0</v>
      </c>
      <c r="D59" s="25">
        <v>0</v>
      </c>
      <c r="E59" s="25">
        <v>0</v>
      </c>
      <c r="F59" s="25">
        <v>0</v>
      </c>
      <c r="G59" s="25">
        <f>72+1698+70</f>
        <v>1840</v>
      </c>
      <c r="H59" s="37">
        <v>0</v>
      </c>
      <c r="I59" s="37">
        <v>0</v>
      </c>
      <c r="J59" s="25">
        <v>0</v>
      </c>
      <c r="K59" s="25"/>
      <c r="L59" s="25">
        <v>0</v>
      </c>
      <c r="M59" s="25"/>
      <c r="N59" s="49">
        <v>0</v>
      </c>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row>
    <row r="60" spans="1:50" ht="41.55" customHeight="1">
      <c r="A60" s="6" t="s">
        <v>58</v>
      </c>
      <c r="B60" s="6"/>
      <c r="C60" s="25">
        <v>0</v>
      </c>
      <c r="D60" s="25">
        <v>0</v>
      </c>
      <c r="E60" s="25">
        <v>0</v>
      </c>
      <c r="F60" s="25">
        <v>0</v>
      </c>
      <c r="G60" s="25">
        <f>217+133</f>
        <v>350</v>
      </c>
      <c r="H60" s="37">
        <v>0</v>
      </c>
      <c r="I60" s="37">
        <v>0</v>
      </c>
      <c r="J60" s="25">
        <v>0</v>
      </c>
      <c r="K60" s="25"/>
      <c r="L60" s="25">
        <v>0</v>
      </c>
      <c r="M60" s="25"/>
      <c r="N60" s="49">
        <v>0</v>
      </c>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row>
    <row r="61" spans="1:50" ht="23.7" customHeight="1">
      <c r="A61" s="6" t="s">
        <v>59</v>
      </c>
      <c r="B61" s="6"/>
      <c r="C61" s="25">
        <v>0</v>
      </c>
      <c r="D61" s="25">
        <v>0</v>
      </c>
      <c r="E61" s="25">
        <v>0</v>
      </c>
      <c r="F61" s="25">
        <v>0</v>
      </c>
      <c r="G61" s="25">
        <f>47+143</f>
        <v>190</v>
      </c>
      <c r="H61" s="37">
        <v>0</v>
      </c>
      <c r="I61" s="37">
        <v>0</v>
      </c>
      <c r="J61" s="25">
        <v>0</v>
      </c>
      <c r="K61" s="25"/>
      <c r="L61" s="25">
        <v>0</v>
      </c>
      <c r="M61" s="25"/>
      <c r="N61" s="49">
        <v>0</v>
      </c>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row>
    <row r="62" spans="1:50" ht="23.7" customHeight="1">
      <c r="A62" s="6" t="s">
        <v>60</v>
      </c>
      <c r="B62" s="6"/>
      <c r="C62" s="25">
        <v>0</v>
      </c>
      <c r="D62" s="25">
        <v>0</v>
      </c>
      <c r="E62" s="25">
        <v>0</v>
      </c>
      <c r="F62" s="25">
        <v>0</v>
      </c>
      <c r="G62" s="25">
        <f>96+104+30+37+2423</f>
        <v>2690</v>
      </c>
      <c r="H62" s="37">
        <v>0</v>
      </c>
      <c r="I62" s="37">
        <v>0</v>
      </c>
      <c r="J62" s="25">
        <v>0</v>
      </c>
      <c r="K62" s="25"/>
      <c r="L62" s="25">
        <v>0</v>
      </c>
      <c r="M62" s="25"/>
      <c r="N62" s="49">
        <v>0</v>
      </c>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row>
    <row r="63" spans="1:50" ht="44.75" customHeight="1">
      <c r="A63" s="6" t="s">
        <v>61</v>
      </c>
      <c r="B63" s="6"/>
      <c r="C63" s="25">
        <v>0</v>
      </c>
      <c r="D63" s="25">
        <v>0</v>
      </c>
      <c r="E63" s="25">
        <v>0</v>
      </c>
      <c r="F63" s="25">
        <v>0</v>
      </c>
      <c r="G63" s="25">
        <f>662+542</f>
        <v>1204</v>
      </c>
      <c r="H63" s="37">
        <v>0</v>
      </c>
      <c r="I63" s="37">
        <v>0</v>
      </c>
      <c r="J63" s="25">
        <v>0</v>
      </c>
      <c r="K63" s="25"/>
      <c r="L63" s="25">
        <v>0</v>
      </c>
      <c r="M63" s="25"/>
      <c r="N63" s="49">
        <v>0</v>
      </c>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row>
    <row r="64" spans="1:50" ht="23.7" customHeight="1">
      <c r="A64" s="6" t="s">
        <v>62</v>
      </c>
      <c r="B64" s="6"/>
      <c r="C64" s="25">
        <v>0</v>
      </c>
      <c r="D64" s="25">
        <v>0</v>
      </c>
      <c r="E64" s="25">
        <v>0</v>
      </c>
      <c r="F64" s="25">
        <v>0</v>
      </c>
      <c r="G64" s="25">
        <v>1664</v>
      </c>
      <c r="H64" s="37">
        <v>0</v>
      </c>
      <c r="I64" s="37">
        <v>0</v>
      </c>
      <c r="J64" s="25">
        <v>0</v>
      </c>
      <c r="K64" s="25"/>
      <c r="L64" s="25">
        <v>0</v>
      </c>
      <c r="M64" s="25"/>
      <c r="N64" s="49">
        <v>0</v>
      </c>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row>
    <row r="65" spans="1:50" ht="23.7" customHeight="1">
      <c r="A65" s="6" t="s">
        <v>63</v>
      </c>
      <c r="B65" s="6"/>
      <c r="C65" s="25">
        <v>0</v>
      </c>
      <c r="D65" s="25">
        <v>0</v>
      </c>
      <c r="E65" s="25">
        <v>0</v>
      </c>
      <c r="F65" s="25">
        <v>0</v>
      </c>
      <c r="G65" s="25">
        <f>422+46+326+409+313+240+201+441+656+146+86</f>
        <v>3286</v>
      </c>
      <c r="H65" s="37">
        <v>0</v>
      </c>
      <c r="I65" s="37">
        <v>0</v>
      </c>
      <c r="J65" s="25">
        <v>0</v>
      </c>
      <c r="K65" s="25"/>
      <c r="L65" s="25">
        <v>0</v>
      </c>
      <c r="M65" s="25"/>
      <c r="N65" s="49">
        <v>0</v>
      </c>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row>
    <row r="66" spans="1:50" ht="23.7" customHeight="1">
      <c r="A66" s="6" t="s">
        <v>64</v>
      </c>
      <c r="B66" s="6"/>
      <c r="C66" s="25">
        <v>0</v>
      </c>
      <c r="D66" s="25">
        <v>0</v>
      </c>
      <c r="E66" s="25">
        <v>0</v>
      </c>
      <c r="F66" s="25">
        <v>0</v>
      </c>
      <c r="G66" s="25">
        <f>696+2949</f>
        <v>3645</v>
      </c>
      <c r="H66" s="37">
        <v>0</v>
      </c>
      <c r="I66" s="37">
        <v>0</v>
      </c>
      <c r="J66" s="25">
        <v>0</v>
      </c>
      <c r="K66" s="25"/>
      <c r="L66" s="25">
        <v>0</v>
      </c>
      <c r="M66" s="25"/>
      <c r="N66" s="49">
        <v>0</v>
      </c>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row>
    <row r="67" spans="1:50" ht="23.7" customHeight="1">
      <c r="A67" s="6" t="s">
        <v>65</v>
      </c>
      <c r="B67" s="6"/>
      <c r="C67" s="25">
        <v>0</v>
      </c>
      <c r="D67" s="25">
        <v>0</v>
      </c>
      <c r="E67" s="25">
        <v>0</v>
      </c>
      <c r="F67" s="25">
        <v>0</v>
      </c>
      <c r="G67" s="25">
        <v>1150</v>
      </c>
      <c r="H67" s="37">
        <v>0</v>
      </c>
      <c r="I67" s="37">
        <v>0</v>
      </c>
      <c r="J67" s="25">
        <v>0</v>
      </c>
      <c r="K67" s="25"/>
      <c r="L67" s="25">
        <v>0</v>
      </c>
      <c r="M67" s="25"/>
      <c r="N67" s="49">
        <v>0</v>
      </c>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row>
    <row r="68" spans="1:50" ht="23.7" customHeight="1">
      <c r="A68" s="6" t="s">
        <v>66</v>
      </c>
      <c r="B68" s="6"/>
      <c r="C68" s="25">
        <v>0</v>
      </c>
      <c r="D68" s="25">
        <v>0</v>
      </c>
      <c r="E68" s="25">
        <v>0</v>
      </c>
      <c r="F68" s="25">
        <v>0</v>
      </c>
      <c r="G68" s="25">
        <v>1792</v>
      </c>
      <c r="H68" s="37">
        <v>0</v>
      </c>
      <c r="I68" s="37">
        <v>0</v>
      </c>
      <c r="J68" s="25">
        <v>0</v>
      </c>
      <c r="K68" s="25"/>
      <c r="L68" s="25">
        <v>0</v>
      </c>
      <c r="M68" s="25"/>
      <c r="N68" s="49">
        <v>0</v>
      </c>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row>
    <row r="69" spans="1:50" ht="23.5" customHeight="1">
      <c r="A69" s="6" t="s">
        <v>67</v>
      </c>
      <c r="B69" s="6"/>
      <c r="C69" s="25">
        <v>0</v>
      </c>
      <c r="D69" s="25">
        <v>0</v>
      </c>
      <c r="E69" s="25">
        <v>0</v>
      </c>
      <c r="F69" s="25">
        <v>0</v>
      </c>
      <c r="G69" s="25">
        <v>564</v>
      </c>
      <c r="H69" s="37">
        <v>0</v>
      </c>
      <c r="I69" s="37">
        <v>0</v>
      </c>
      <c r="J69" s="25">
        <v>0</v>
      </c>
      <c r="K69" s="25"/>
      <c r="L69" s="25">
        <v>0</v>
      </c>
      <c r="M69" s="25"/>
      <c r="N69" s="49">
        <v>0</v>
      </c>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row>
    <row r="70" spans="1:50" ht="32" customHeight="1">
      <c r="A70" s="6" t="s">
        <v>68</v>
      </c>
      <c r="B70" s="6"/>
      <c r="C70" s="25">
        <v>0</v>
      </c>
      <c r="D70" s="25">
        <v>0</v>
      </c>
      <c r="E70" s="25">
        <v>0</v>
      </c>
      <c r="F70" s="25">
        <v>0</v>
      </c>
      <c r="G70" s="25">
        <v>4073</v>
      </c>
      <c r="H70" s="37">
        <v>0</v>
      </c>
      <c r="I70" s="37">
        <v>0</v>
      </c>
      <c r="J70" s="25">
        <v>0</v>
      </c>
      <c r="K70" s="25"/>
      <c r="L70" s="25">
        <v>0</v>
      </c>
      <c r="M70" s="25"/>
      <c r="N70" s="49">
        <v>0</v>
      </c>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row>
    <row r="71" spans="1:50" ht="40.8" customHeight="1">
      <c r="A71" s="7" t="s">
        <v>69</v>
      </c>
      <c r="B71" s="7"/>
      <c r="C71" s="25">
        <v>0</v>
      </c>
      <c r="D71" s="25">
        <v>0</v>
      </c>
      <c r="E71" s="25">
        <v>25</v>
      </c>
      <c r="F71" s="25">
        <v>0</v>
      </c>
      <c r="G71" s="25">
        <v>0</v>
      </c>
      <c r="H71" s="37">
        <v>0</v>
      </c>
      <c r="I71" s="37">
        <v>0</v>
      </c>
      <c r="J71" s="25">
        <v>0</v>
      </c>
      <c r="K71" s="25"/>
      <c r="L71" s="25">
        <v>0</v>
      </c>
      <c r="M71" s="25"/>
      <c r="N71" s="49">
        <v>0</v>
      </c>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row>
    <row r="72" spans="1:50" ht="40.8" customHeight="1">
      <c r="A72" s="7" t="s">
        <v>70</v>
      </c>
      <c r="B72" s="7"/>
      <c r="C72" s="25">
        <v>0</v>
      </c>
      <c r="D72" s="25">
        <v>0</v>
      </c>
      <c r="E72" s="25">
        <v>49.5</v>
      </c>
      <c r="F72" s="25">
        <v>0</v>
      </c>
      <c r="G72" s="25">
        <v>0</v>
      </c>
      <c r="H72" s="37">
        <v>0</v>
      </c>
      <c r="I72" s="37">
        <v>0</v>
      </c>
      <c r="J72" s="25">
        <v>0</v>
      </c>
      <c r="K72" s="25"/>
      <c r="L72" s="25">
        <v>0</v>
      </c>
      <c r="M72" s="25"/>
      <c r="N72" s="49">
        <v>0</v>
      </c>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row>
    <row r="73" spans="1:50" ht="62.05" customHeight="1">
      <c r="A73" s="7" t="s">
        <v>71</v>
      </c>
      <c r="B73" s="7"/>
      <c r="C73" s="25">
        <v>0</v>
      </c>
      <c r="D73" s="25">
        <v>0</v>
      </c>
      <c r="E73" s="25">
        <v>0</v>
      </c>
      <c r="F73" s="25">
        <v>0</v>
      </c>
      <c r="G73" s="25">
        <v>31.78</v>
      </c>
      <c r="H73" s="37">
        <v>0</v>
      </c>
      <c r="I73" s="37">
        <v>0</v>
      </c>
      <c r="J73" s="25">
        <v>0</v>
      </c>
      <c r="K73" s="25"/>
      <c r="L73" s="25">
        <v>0</v>
      </c>
      <c r="M73" s="25"/>
      <c r="N73" s="49">
        <v>0</v>
      </c>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row>
    <row r="74" spans="1:50" ht="40.8" customHeight="1">
      <c r="A74" s="7" t="s">
        <v>72</v>
      </c>
      <c r="B74" s="7"/>
      <c r="C74" s="25">
        <v>0</v>
      </c>
      <c r="D74" s="25">
        <v>0</v>
      </c>
      <c r="E74" s="25">
        <v>15</v>
      </c>
      <c r="F74" s="25">
        <v>0</v>
      </c>
      <c r="G74" s="25">
        <v>0</v>
      </c>
      <c r="H74" s="37">
        <v>0</v>
      </c>
      <c r="I74" s="37">
        <v>0</v>
      </c>
      <c r="J74" s="25">
        <v>0</v>
      </c>
      <c r="K74" s="25"/>
      <c r="L74" s="25">
        <v>0</v>
      </c>
      <c r="M74" s="25"/>
      <c r="N74" s="49">
        <v>0</v>
      </c>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ht="40.8" customHeight="1">
      <c r="A75" s="7" t="s">
        <v>73</v>
      </c>
      <c r="B75" s="7"/>
      <c r="C75" s="25">
        <v>0</v>
      </c>
      <c r="D75" s="25">
        <v>0</v>
      </c>
      <c r="E75" s="25">
        <v>124.7</v>
      </c>
      <c r="F75" s="25">
        <v>0</v>
      </c>
      <c r="G75" s="25">
        <v>0</v>
      </c>
      <c r="H75" s="37">
        <v>0</v>
      </c>
      <c r="I75" s="37">
        <v>0</v>
      </c>
      <c r="J75" s="25">
        <v>0</v>
      </c>
      <c r="K75" s="25"/>
      <c r="L75" s="25">
        <v>0</v>
      </c>
      <c r="M75" s="25"/>
      <c r="N75" s="49">
        <v>0</v>
      </c>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row r="76" spans="1:50" ht="40.8" customHeight="1">
      <c r="A76" s="7" t="s">
        <v>74</v>
      </c>
      <c r="B76" s="7"/>
      <c r="C76" s="25">
        <v>0</v>
      </c>
      <c r="D76" s="25">
        <v>0</v>
      </c>
      <c r="E76" s="25">
        <v>0</v>
      </c>
      <c r="F76" s="25">
        <v>0</v>
      </c>
      <c r="G76" s="25">
        <f>1.5*2.7</f>
        <v>4.05</v>
      </c>
      <c r="H76" s="37">
        <v>0</v>
      </c>
      <c r="I76" s="37">
        <v>0</v>
      </c>
      <c r="J76" s="25">
        <v>0</v>
      </c>
      <c r="K76" s="25"/>
      <c r="L76" s="25">
        <v>0</v>
      </c>
      <c r="M76" s="25"/>
      <c r="N76" s="49">
        <v>0</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row>
    <row r="77" spans="1:50" ht="78.85" customHeight="1">
      <c r="A77" s="7" t="s">
        <v>75</v>
      </c>
      <c r="B77" s="7"/>
      <c r="C77" s="25">
        <v>0</v>
      </c>
      <c r="D77" s="25">
        <v>0</v>
      </c>
      <c r="E77" s="25">
        <v>0</v>
      </c>
      <c r="F77" s="25">
        <v>0</v>
      </c>
      <c r="G77" s="25">
        <f>1.5*6.1</f>
        <v>9.15</v>
      </c>
      <c r="H77" s="37">
        <v>0</v>
      </c>
      <c r="I77" s="37">
        <v>0</v>
      </c>
      <c r="J77" s="25">
        <v>0</v>
      </c>
      <c r="K77" s="25"/>
      <c r="L77" s="25">
        <v>0</v>
      </c>
      <c r="M77" s="25"/>
      <c r="N77" s="49">
        <v>0</v>
      </c>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row>
    <row r="78" spans="1:50" ht="80.5" customHeight="1">
      <c r="A78" s="7" t="s">
        <v>76</v>
      </c>
      <c r="B78" s="7"/>
      <c r="C78" s="25">
        <v>0</v>
      </c>
      <c r="D78" s="25">
        <v>0</v>
      </c>
      <c r="E78" s="25">
        <f>162+9.6</f>
        <v>171.6</v>
      </c>
      <c r="F78" s="25">
        <v>0</v>
      </c>
      <c r="G78" s="25">
        <v>0</v>
      </c>
      <c r="H78" s="37">
        <v>0</v>
      </c>
      <c r="I78" s="37">
        <v>0</v>
      </c>
      <c r="J78" s="25">
        <v>0</v>
      </c>
      <c r="K78" s="25"/>
      <c r="L78" s="25">
        <v>0</v>
      </c>
      <c r="M78" s="25"/>
      <c r="N78" s="49">
        <v>0</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row>
    <row r="79" spans="1:50" ht="40.8" customHeight="1">
      <c r="A79" s="7" t="s">
        <v>77</v>
      </c>
      <c r="B79" s="7"/>
      <c r="C79" s="25">
        <v>0</v>
      </c>
      <c r="D79" s="25">
        <v>0</v>
      </c>
      <c r="E79" s="25">
        <v>0</v>
      </c>
      <c r="F79" s="25">
        <v>0</v>
      </c>
      <c r="G79" s="25">
        <v>9</v>
      </c>
      <c r="H79" s="37">
        <v>0</v>
      </c>
      <c r="I79" s="37">
        <v>0</v>
      </c>
      <c r="J79" s="25">
        <v>0</v>
      </c>
      <c r="K79" s="25"/>
      <c r="L79" s="25">
        <v>0</v>
      </c>
      <c r="M79" s="25"/>
      <c r="N79" s="49">
        <v>0</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row>
    <row r="80" spans="1:50" ht="40.8" customHeight="1">
      <c r="A80" s="7" t="s">
        <v>78</v>
      </c>
      <c r="B80" s="7"/>
      <c r="C80" s="25">
        <v>0</v>
      </c>
      <c r="D80" s="25">
        <v>0</v>
      </c>
      <c r="E80" s="25">
        <v>0</v>
      </c>
      <c r="F80" s="25">
        <v>0</v>
      </c>
      <c r="G80" s="25">
        <v>36</v>
      </c>
      <c r="H80" s="37">
        <v>0</v>
      </c>
      <c r="I80" s="37">
        <v>0</v>
      </c>
      <c r="J80" s="25">
        <v>0</v>
      </c>
      <c r="K80" s="25"/>
      <c r="L80" s="25">
        <v>0</v>
      </c>
      <c r="M80" s="25"/>
      <c r="N80" s="49">
        <v>0</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row>
    <row r="81" spans="1:50" ht="69.95" customHeight="1">
      <c r="A81" s="7" t="s">
        <v>79</v>
      </c>
      <c r="B81" s="7"/>
      <c r="C81" s="25">
        <v>0</v>
      </c>
      <c r="D81" s="25">
        <v>0</v>
      </c>
      <c r="E81" s="25">
        <v>150</v>
      </c>
      <c r="F81" s="25">
        <v>0</v>
      </c>
      <c r="G81" s="25">
        <v>0</v>
      </c>
      <c r="H81" s="37">
        <v>0</v>
      </c>
      <c r="I81" s="37">
        <v>0</v>
      </c>
      <c r="J81" s="25">
        <v>0</v>
      </c>
      <c r="K81" s="25"/>
      <c r="L81" s="25">
        <v>0</v>
      </c>
      <c r="M81" s="25"/>
      <c r="N81" s="49">
        <v>0</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row>
    <row r="82" spans="1:50" ht="40.8" customHeight="1">
      <c r="A82" s="7" t="s">
        <v>80</v>
      </c>
      <c r="B82" s="7"/>
      <c r="C82" s="25">
        <v>0</v>
      </c>
      <c r="D82" s="25">
        <v>0</v>
      </c>
      <c r="E82" s="25">
        <v>0</v>
      </c>
      <c r="F82" s="25">
        <v>0</v>
      </c>
      <c r="G82" s="25">
        <v>9</v>
      </c>
      <c r="H82" s="37">
        <v>0</v>
      </c>
      <c r="I82" s="37">
        <v>0</v>
      </c>
      <c r="J82" s="25">
        <v>0</v>
      </c>
      <c r="K82" s="25"/>
      <c r="L82" s="25">
        <v>0</v>
      </c>
      <c r="M82" s="25"/>
      <c r="N82" s="49">
        <v>0</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row>
    <row r="83" spans="1:50" ht="62.05" customHeight="1">
      <c r="A83" s="7" t="s">
        <v>81</v>
      </c>
      <c r="B83" s="7"/>
      <c r="C83" s="25">
        <v>0</v>
      </c>
      <c r="D83" s="25">
        <v>0</v>
      </c>
      <c r="E83" s="25">
        <v>222</v>
      </c>
      <c r="F83" s="25">
        <v>0</v>
      </c>
      <c r="G83" s="25">
        <v>0</v>
      </c>
      <c r="H83" s="37">
        <v>0</v>
      </c>
      <c r="I83" s="37">
        <v>0</v>
      </c>
      <c r="J83" s="25">
        <v>0</v>
      </c>
      <c r="K83" s="25"/>
      <c r="L83" s="25">
        <v>0</v>
      </c>
      <c r="M83" s="25"/>
      <c r="N83" s="49">
        <v>0</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row>
    <row r="84" spans="1:50" ht="40.8" customHeight="1">
      <c r="A84" s="7" t="s">
        <v>82</v>
      </c>
      <c r="B84" s="7"/>
      <c r="C84" s="25">
        <v>0</v>
      </c>
      <c r="D84" s="25">
        <v>0</v>
      </c>
      <c r="E84" s="25">
        <v>0</v>
      </c>
      <c r="F84" s="25">
        <v>0</v>
      </c>
      <c r="G84" s="25">
        <v>4</v>
      </c>
      <c r="H84" s="37">
        <v>0</v>
      </c>
      <c r="I84" s="37">
        <v>0</v>
      </c>
      <c r="J84" s="25">
        <v>0</v>
      </c>
      <c r="K84" s="25"/>
      <c r="L84" s="25">
        <v>0</v>
      </c>
      <c r="M84" s="25"/>
      <c r="N84" s="49">
        <v>0</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row>
    <row r="85" spans="1:50" ht="56.8" customHeight="1">
      <c r="A85" s="7" t="s">
        <v>83</v>
      </c>
      <c r="B85" s="7"/>
      <c r="C85" s="25">
        <v>0</v>
      </c>
      <c r="D85" s="25">
        <v>0</v>
      </c>
      <c r="E85" s="25">
        <v>170</v>
      </c>
      <c r="F85" s="25">
        <v>0</v>
      </c>
      <c r="G85" s="25">
        <v>0</v>
      </c>
      <c r="H85" s="37">
        <v>0</v>
      </c>
      <c r="I85" s="37">
        <v>0</v>
      </c>
      <c r="J85" s="25">
        <v>0</v>
      </c>
      <c r="K85" s="25"/>
      <c r="L85" s="25">
        <v>0</v>
      </c>
      <c r="M85" s="25"/>
      <c r="N85" s="49">
        <v>0</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row>
    <row r="86" spans="1:50" ht="40.8" customHeight="1">
      <c r="A86" s="7" t="s">
        <v>84</v>
      </c>
      <c r="B86" s="7"/>
      <c r="C86" s="25">
        <v>0</v>
      </c>
      <c r="D86" s="25">
        <v>0</v>
      </c>
      <c r="E86" s="25">
        <v>0</v>
      </c>
      <c r="F86" s="25">
        <v>0</v>
      </c>
      <c r="G86" s="25">
        <v>4</v>
      </c>
      <c r="H86" s="37">
        <v>0</v>
      </c>
      <c r="I86" s="37">
        <v>0</v>
      </c>
      <c r="J86" s="25">
        <v>0</v>
      </c>
      <c r="K86" s="25"/>
      <c r="L86" s="25">
        <v>0</v>
      </c>
      <c r="M86" s="25"/>
      <c r="N86" s="49">
        <v>0</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row>
    <row r="87" spans="1:50" ht="40.8" customHeight="1">
      <c r="A87" s="7" t="s">
        <v>85</v>
      </c>
      <c r="B87" s="7"/>
      <c r="C87" s="25">
        <v>0</v>
      </c>
      <c r="D87" s="25">
        <v>0</v>
      </c>
      <c r="E87" s="25">
        <v>0</v>
      </c>
      <c r="F87" s="25">
        <v>0</v>
      </c>
      <c r="G87" s="25">
        <v>4</v>
      </c>
      <c r="H87" s="37">
        <v>0</v>
      </c>
      <c r="I87" s="37">
        <v>0</v>
      </c>
      <c r="J87" s="25">
        <v>0</v>
      </c>
      <c r="K87" s="25"/>
      <c r="L87" s="25">
        <v>0</v>
      </c>
      <c r="M87" s="25"/>
      <c r="N87" s="49">
        <v>0</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row>
    <row r="88" spans="1:50" ht="40.8" customHeight="1">
      <c r="A88" s="7" t="s">
        <v>86</v>
      </c>
      <c r="B88" s="7"/>
      <c r="C88" s="25">
        <v>0</v>
      </c>
      <c r="D88" s="25">
        <v>0</v>
      </c>
      <c r="E88" s="25">
        <v>0</v>
      </c>
      <c r="F88" s="25">
        <v>0</v>
      </c>
      <c r="G88" s="25">
        <v>17.4</v>
      </c>
      <c r="H88" s="37">
        <v>0</v>
      </c>
      <c r="I88" s="37">
        <v>0</v>
      </c>
      <c r="J88" s="25">
        <v>0</v>
      </c>
      <c r="K88" s="25"/>
      <c r="L88" s="25">
        <v>0</v>
      </c>
      <c r="M88" s="25"/>
      <c r="N88" s="49">
        <v>0</v>
      </c>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row>
    <row r="89" spans="1:50" ht="69.95" customHeight="1">
      <c r="A89" s="7" t="s">
        <v>87</v>
      </c>
      <c r="B89" s="7"/>
      <c r="C89" s="25">
        <v>0</v>
      </c>
      <c r="D89" s="25">
        <v>0</v>
      </c>
      <c r="E89" s="25">
        <v>187</v>
      </c>
      <c r="F89" s="25">
        <v>0</v>
      </c>
      <c r="G89" s="25">
        <v>0</v>
      </c>
      <c r="H89" s="37">
        <v>0</v>
      </c>
      <c r="I89" s="37">
        <v>0</v>
      </c>
      <c r="J89" s="25">
        <v>0</v>
      </c>
      <c r="K89" s="25"/>
      <c r="L89" s="25">
        <v>0</v>
      </c>
      <c r="M89" s="25"/>
      <c r="N89" s="49">
        <v>0</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row>
    <row r="90" spans="1:50" ht="40.8" customHeight="1">
      <c r="A90" s="7" t="s">
        <v>88</v>
      </c>
      <c r="B90" s="7"/>
      <c r="C90" s="25">
        <v>0</v>
      </c>
      <c r="D90" s="25">
        <v>0</v>
      </c>
      <c r="E90" s="25">
        <v>30</v>
      </c>
      <c r="F90" s="25">
        <v>0</v>
      </c>
      <c r="G90" s="25">
        <v>0</v>
      </c>
      <c r="H90" s="37">
        <v>0</v>
      </c>
      <c r="I90" s="37">
        <v>0</v>
      </c>
      <c r="J90" s="25">
        <v>0</v>
      </c>
      <c r="K90" s="25"/>
      <c r="L90" s="25">
        <v>0</v>
      </c>
      <c r="M90" s="25"/>
      <c r="N90" s="49">
        <v>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row>
    <row r="91" spans="1:50" ht="40.8" customHeight="1">
      <c r="A91" s="7" t="s">
        <v>89</v>
      </c>
      <c r="B91" s="7"/>
      <c r="C91" s="25">
        <v>0</v>
      </c>
      <c r="D91" s="25">
        <v>0</v>
      </c>
      <c r="E91" s="25">
        <v>8.5</v>
      </c>
      <c r="F91" s="25">
        <v>0</v>
      </c>
      <c r="G91" s="25">
        <v>0</v>
      </c>
      <c r="H91" s="37">
        <v>0</v>
      </c>
      <c r="I91" s="37">
        <v>0</v>
      </c>
      <c r="J91" s="25">
        <v>0</v>
      </c>
      <c r="K91" s="25"/>
      <c r="L91" s="25">
        <v>0</v>
      </c>
      <c r="M91" s="25"/>
      <c r="N91" s="49">
        <v>0</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row>
    <row r="92" spans="1:50" ht="79.75" customHeight="1">
      <c r="A92" s="7" t="s">
        <v>90</v>
      </c>
      <c r="B92" s="7"/>
      <c r="C92" s="25">
        <v>0</v>
      </c>
      <c r="D92" s="25">
        <v>0</v>
      </c>
      <c r="E92" s="25">
        <v>600</v>
      </c>
      <c r="F92" s="25">
        <v>0</v>
      </c>
      <c r="G92" s="25">
        <v>0</v>
      </c>
      <c r="H92" s="37">
        <v>0</v>
      </c>
      <c r="I92" s="37">
        <v>0</v>
      </c>
      <c r="J92" s="25">
        <v>0</v>
      </c>
      <c r="K92" s="25"/>
      <c r="L92" s="25">
        <v>0</v>
      </c>
      <c r="M92" s="25"/>
      <c r="N92" s="49">
        <v>0</v>
      </c>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row>
    <row r="93" spans="1:50" ht="40.8" customHeight="1">
      <c r="A93" s="7" t="s">
        <v>91</v>
      </c>
      <c r="B93" s="7"/>
      <c r="C93" s="25">
        <v>0</v>
      </c>
      <c r="D93" s="25">
        <v>0</v>
      </c>
      <c r="E93" s="25">
        <v>0</v>
      </c>
      <c r="F93" s="25">
        <v>0</v>
      </c>
      <c r="G93" s="25">
        <v>15.41</v>
      </c>
      <c r="H93" s="37">
        <v>0</v>
      </c>
      <c r="I93" s="37">
        <v>0</v>
      </c>
      <c r="J93" s="25">
        <v>0</v>
      </c>
      <c r="K93" s="25"/>
      <c r="L93" s="25">
        <v>0</v>
      </c>
      <c r="M93" s="25"/>
      <c r="N93" s="49">
        <v>0</v>
      </c>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row>
    <row r="94" spans="1:50" ht="63.05" customHeight="1">
      <c r="A94" s="7" t="s">
        <v>92</v>
      </c>
      <c r="B94" s="7"/>
      <c r="C94" s="25">
        <v>0</v>
      </c>
      <c r="D94" s="25">
        <v>0</v>
      </c>
      <c r="E94" s="25">
        <v>220</v>
      </c>
      <c r="F94" s="25">
        <v>0</v>
      </c>
      <c r="G94" s="25">
        <v>0</v>
      </c>
      <c r="H94" s="37">
        <v>0</v>
      </c>
      <c r="I94" s="37">
        <v>0</v>
      </c>
      <c r="J94" s="25">
        <v>0</v>
      </c>
      <c r="K94" s="25"/>
      <c r="L94" s="25">
        <v>0</v>
      </c>
      <c r="M94" s="25"/>
      <c r="N94" s="49">
        <v>0</v>
      </c>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row>
    <row r="95" spans="1:50" ht="53.05" customHeight="1">
      <c r="A95" s="7" t="s">
        <v>93</v>
      </c>
      <c r="B95" s="7"/>
      <c r="C95" s="25">
        <v>0</v>
      </c>
      <c r="D95" s="25">
        <v>0</v>
      </c>
      <c r="E95" s="25">
        <v>0</v>
      </c>
      <c r="F95" s="25">
        <v>0</v>
      </c>
      <c r="G95" s="25">
        <v>171.41</v>
      </c>
      <c r="H95" s="37">
        <v>0</v>
      </c>
      <c r="I95" s="37">
        <v>0</v>
      </c>
      <c r="J95" s="25">
        <v>0</v>
      </c>
      <c r="K95" s="25"/>
      <c r="L95" s="25">
        <v>0</v>
      </c>
      <c r="M95" s="25"/>
      <c r="N95" s="49">
        <v>0</v>
      </c>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row>
    <row r="96" spans="1:50" ht="59.4" customHeight="1">
      <c r="A96" s="7" t="s">
        <v>94</v>
      </c>
      <c r="B96" s="7"/>
      <c r="C96" s="25">
        <v>0</v>
      </c>
      <c r="D96" s="25">
        <v>0</v>
      </c>
      <c r="E96" s="25">
        <v>0</v>
      </c>
      <c r="F96" s="25">
        <v>0</v>
      </c>
      <c r="G96" s="25">
        <v>159.16</v>
      </c>
      <c r="H96" s="37">
        <v>0</v>
      </c>
      <c r="I96" s="37">
        <v>0</v>
      </c>
      <c r="J96" s="25">
        <v>0</v>
      </c>
      <c r="K96" s="25"/>
      <c r="L96" s="25">
        <v>0</v>
      </c>
      <c r="M96" s="25"/>
      <c r="N96" s="49">
        <v>0</v>
      </c>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row>
    <row r="97" spans="1:50" ht="62.05" customHeight="1">
      <c r="A97" s="7" t="s">
        <v>95</v>
      </c>
      <c r="B97" s="7"/>
      <c r="C97" s="25">
        <v>0</v>
      </c>
      <c r="D97" s="25">
        <v>0</v>
      </c>
      <c r="E97" s="25">
        <v>0</v>
      </c>
      <c r="F97" s="25">
        <v>0</v>
      </c>
      <c r="G97" s="25">
        <v>15.91</v>
      </c>
      <c r="H97" s="37">
        <v>0</v>
      </c>
      <c r="I97" s="37">
        <v>0</v>
      </c>
      <c r="J97" s="25">
        <v>0</v>
      </c>
      <c r="K97" s="25"/>
      <c r="L97" s="25">
        <v>0</v>
      </c>
      <c r="M97" s="25"/>
      <c r="N97" s="49">
        <v>0</v>
      </c>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row>
    <row r="98" spans="1:50" ht="40.8" customHeight="1">
      <c r="A98" s="7" t="s">
        <v>96</v>
      </c>
      <c r="B98" s="7"/>
      <c r="C98" s="25">
        <v>0</v>
      </c>
      <c r="D98" s="25">
        <v>0</v>
      </c>
      <c r="E98" s="25">
        <v>0</v>
      </c>
      <c r="F98" s="25">
        <v>0</v>
      </c>
      <c r="G98" s="25">
        <v>97.24</v>
      </c>
      <c r="H98" s="37">
        <v>0</v>
      </c>
      <c r="I98" s="37">
        <v>0</v>
      </c>
      <c r="J98" s="25">
        <v>0</v>
      </c>
      <c r="K98" s="25"/>
      <c r="L98" s="25">
        <v>0</v>
      </c>
      <c r="M98" s="25"/>
      <c r="N98" s="49">
        <v>0</v>
      </c>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row>
    <row r="99" spans="1:50" ht="40.8" customHeight="1">
      <c r="A99" s="7" t="s">
        <v>97</v>
      </c>
      <c r="B99" s="7"/>
      <c r="C99" s="25">
        <v>0</v>
      </c>
      <c r="D99" s="25">
        <v>0</v>
      </c>
      <c r="E99" s="25">
        <v>0</v>
      </c>
      <c r="F99" s="25">
        <v>0</v>
      </c>
      <c r="G99" s="25">
        <v>96.49</v>
      </c>
      <c r="H99" s="37">
        <v>0</v>
      </c>
      <c r="I99" s="37">
        <v>0</v>
      </c>
      <c r="J99" s="25">
        <v>0</v>
      </c>
      <c r="K99" s="25"/>
      <c r="L99" s="25">
        <v>0</v>
      </c>
      <c r="M99" s="25"/>
      <c r="N99" s="49">
        <v>0</v>
      </c>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row>
    <row r="100" spans="1:50" ht="40.8" customHeight="1">
      <c r="A100" s="7" t="s">
        <v>98</v>
      </c>
      <c r="B100" s="7"/>
      <c r="C100" s="25">
        <v>0</v>
      </c>
      <c r="D100" s="25">
        <v>0</v>
      </c>
      <c r="E100" s="25">
        <v>0</v>
      </c>
      <c r="F100" s="25">
        <v>0</v>
      </c>
      <c r="G100" s="25">
        <v>83.07</v>
      </c>
      <c r="H100" s="37">
        <v>0</v>
      </c>
      <c r="I100" s="37">
        <v>0</v>
      </c>
      <c r="J100" s="25">
        <v>0</v>
      </c>
      <c r="K100" s="25"/>
      <c r="L100" s="25">
        <v>0</v>
      </c>
      <c r="M100" s="25"/>
      <c r="N100" s="49">
        <v>0</v>
      </c>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row>
    <row r="101" spans="1:50" ht="40.8" customHeight="1">
      <c r="A101" s="7" t="s">
        <v>99</v>
      </c>
      <c r="B101" s="7"/>
      <c r="C101" s="25">
        <v>0</v>
      </c>
      <c r="D101" s="25">
        <v>0</v>
      </c>
      <c r="E101" s="25">
        <v>0</v>
      </c>
      <c r="F101" s="25">
        <v>0</v>
      </c>
      <c r="G101" s="25">
        <v>23.4</v>
      </c>
      <c r="H101" s="37">
        <v>0</v>
      </c>
      <c r="I101" s="37">
        <v>0</v>
      </c>
      <c r="J101" s="25">
        <v>0</v>
      </c>
      <c r="K101" s="25"/>
      <c r="L101" s="25">
        <v>0</v>
      </c>
      <c r="M101" s="25"/>
      <c r="N101" s="49">
        <v>0</v>
      </c>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row>
    <row r="102" spans="1:50" ht="28.4" customHeight="1">
      <c r="A102" s="7" t="s">
        <v>100</v>
      </c>
      <c r="B102" s="7"/>
      <c r="C102" s="25">
        <v>0</v>
      </c>
      <c r="D102" s="25">
        <v>0</v>
      </c>
      <c r="E102" s="25">
        <v>0</v>
      </c>
      <c r="F102" s="25">
        <v>0</v>
      </c>
      <c r="G102" s="25">
        <v>70.26</v>
      </c>
      <c r="H102" s="37">
        <v>0</v>
      </c>
      <c r="I102" s="37">
        <v>0</v>
      </c>
      <c r="J102" s="25">
        <v>0</v>
      </c>
      <c r="K102" s="25"/>
      <c r="L102" s="25">
        <v>0</v>
      </c>
      <c r="M102" s="25"/>
      <c r="N102" s="49">
        <v>0</v>
      </c>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40.8" customHeight="1">
      <c r="A103" s="7" t="s">
        <v>101</v>
      </c>
      <c r="B103" s="7"/>
      <c r="C103" s="25">
        <v>0</v>
      </c>
      <c r="D103" s="25">
        <v>0</v>
      </c>
      <c r="E103" s="25">
        <v>0</v>
      </c>
      <c r="F103" s="25">
        <v>0</v>
      </c>
      <c r="G103" s="25">
        <v>108.62</v>
      </c>
      <c r="H103" s="37">
        <v>0</v>
      </c>
      <c r="I103" s="37">
        <v>0</v>
      </c>
      <c r="J103" s="25">
        <v>0</v>
      </c>
      <c r="K103" s="25"/>
      <c r="L103" s="25">
        <v>0</v>
      </c>
      <c r="M103" s="25"/>
      <c r="N103" s="49">
        <v>0</v>
      </c>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ht="40.8" customHeight="1">
      <c r="A104" s="7" t="s">
        <v>102</v>
      </c>
      <c r="B104" s="7"/>
      <c r="C104" s="25">
        <v>0</v>
      </c>
      <c r="D104" s="25">
        <v>0</v>
      </c>
      <c r="E104" s="25">
        <v>0</v>
      </c>
      <c r="F104" s="25">
        <v>0</v>
      </c>
      <c r="G104" s="25">
        <v>40</v>
      </c>
      <c r="H104" s="37">
        <v>0</v>
      </c>
      <c r="I104" s="37">
        <v>0</v>
      </c>
      <c r="J104" s="25">
        <v>0</v>
      </c>
      <c r="K104" s="25"/>
      <c r="L104" s="25">
        <v>0</v>
      </c>
      <c r="M104" s="25"/>
      <c r="N104" s="49">
        <v>0</v>
      </c>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row>
    <row r="105" spans="1:50" ht="60.35" customHeight="1">
      <c r="A105" s="7" t="s">
        <v>103</v>
      </c>
      <c r="B105" s="7"/>
      <c r="C105" s="25">
        <v>0</v>
      </c>
      <c r="D105" s="25">
        <v>0</v>
      </c>
      <c r="E105" s="25">
        <v>0</v>
      </c>
      <c r="F105" s="25">
        <v>0</v>
      </c>
      <c r="G105" s="25">
        <v>18</v>
      </c>
      <c r="H105" s="37">
        <v>0</v>
      </c>
      <c r="I105" s="37">
        <v>0</v>
      </c>
      <c r="J105" s="25">
        <v>0</v>
      </c>
      <c r="K105" s="25"/>
      <c r="L105" s="25">
        <v>0</v>
      </c>
      <c r="M105" s="25"/>
      <c r="N105" s="49">
        <v>0</v>
      </c>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row>
    <row r="106" spans="1:50" ht="60.35" customHeight="1">
      <c r="A106" s="7" t="s">
        <v>104</v>
      </c>
      <c r="B106" s="7"/>
      <c r="C106" s="25">
        <v>0</v>
      </c>
      <c r="D106" s="25">
        <v>0</v>
      </c>
      <c r="E106" s="25">
        <v>6</v>
      </c>
      <c r="F106" s="25">
        <v>0</v>
      </c>
      <c r="G106" s="25">
        <v>0</v>
      </c>
      <c r="H106" s="37">
        <v>0</v>
      </c>
      <c r="I106" s="37">
        <v>0</v>
      </c>
      <c r="J106" s="25">
        <v>0</v>
      </c>
      <c r="K106" s="25"/>
      <c r="L106" s="25">
        <v>0</v>
      </c>
      <c r="M106" s="25"/>
      <c r="N106" s="49">
        <v>0</v>
      </c>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row>
    <row r="107" spans="1:50" ht="40.8" customHeight="1">
      <c r="A107" s="7" t="s">
        <v>105</v>
      </c>
      <c r="B107" s="7"/>
      <c r="C107" s="25">
        <v>0</v>
      </c>
      <c r="D107" s="25">
        <v>0</v>
      </c>
      <c r="E107" s="25">
        <v>150</v>
      </c>
      <c r="F107" s="25">
        <v>0</v>
      </c>
      <c r="G107" s="25">
        <v>0</v>
      </c>
      <c r="H107" s="37">
        <v>0</v>
      </c>
      <c r="I107" s="37">
        <v>0</v>
      </c>
      <c r="J107" s="25">
        <v>0</v>
      </c>
      <c r="K107" s="25"/>
      <c r="L107" s="25">
        <v>0</v>
      </c>
      <c r="M107" s="25"/>
      <c r="N107" s="49">
        <v>0</v>
      </c>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row>
    <row r="108" spans="1:50" ht="40.8" customHeight="1">
      <c r="A108" s="7" t="s">
        <v>106</v>
      </c>
      <c r="B108" s="7"/>
      <c r="C108" s="25">
        <v>0</v>
      </c>
      <c r="D108" s="25">
        <v>0</v>
      </c>
      <c r="E108" s="25">
        <v>220.4</v>
      </c>
      <c r="F108" s="25">
        <v>0</v>
      </c>
      <c r="G108" s="25">
        <v>0</v>
      </c>
      <c r="H108" s="37">
        <v>0</v>
      </c>
      <c r="I108" s="37">
        <v>0</v>
      </c>
      <c r="J108" s="25">
        <v>0</v>
      </c>
      <c r="K108" s="25"/>
      <c r="L108" s="25">
        <v>0</v>
      </c>
      <c r="M108" s="25"/>
      <c r="N108" s="49">
        <v>0</v>
      </c>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row>
    <row r="109" spans="1:50" ht="61.1" customHeight="1">
      <c r="A109" s="7" t="s">
        <v>107</v>
      </c>
      <c r="B109" s="7"/>
      <c r="C109" s="25">
        <v>0</v>
      </c>
      <c r="D109" s="25">
        <v>0</v>
      </c>
      <c r="E109" s="25">
        <v>0</v>
      </c>
      <c r="F109" s="25">
        <v>0</v>
      </c>
      <c r="G109" s="25">
        <v>9</v>
      </c>
      <c r="H109" s="37">
        <v>0</v>
      </c>
      <c r="I109" s="37">
        <v>0</v>
      </c>
      <c r="J109" s="25">
        <v>0</v>
      </c>
      <c r="K109" s="25"/>
      <c r="L109" s="25">
        <v>0</v>
      </c>
      <c r="M109" s="25"/>
      <c r="N109" s="49">
        <v>0</v>
      </c>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row>
    <row r="110" spans="1:50" ht="61.1" customHeight="1">
      <c r="A110" s="7" t="s">
        <v>108</v>
      </c>
      <c r="B110" s="7"/>
      <c r="C110" s="25">
        <v>0</v>
      </c>
      <c r="D110" s="25">
        <v>0</v>
      </c>
      <c r="E110" s="25">
        <v>0</v>
      </c>
      <c r="F110" s="25">
        <v>0</v>
      </c>
      <c r="G110" s="25">
        <v>17</v>
      </c>
      <c r="H110" s="37">
        <v>0</v>
      </c>
      <c r="I110" s="37">
        <v>0</v>
      </c>
      <c r="J110" s="25">
        <v>0</v>
      </c>
      <c r="K110" s="25"/>
      <c r="L110" s="25">
        <v>0</v>
      </c>
      <c r="M110" s="25"/>
      <c r="N110" s="49">
        <v>0</v>
      </c>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row>
    <row r="111" spans="1:50" ht="61.1" customHeight="1">
      <c r="A111" s="7" t="s">
        <v>109</v>
      </c>
      <c r="B111" s="7"/>
      <c r="C111" s="25">
        <v>0</v>
      </c>
      <c r="D111" s="25">
        <v>0</v>
      </c>
      <c r="E111" s="25">
        <v>116</v>
      </c>
      <c r="F111" s="25">
        <v>0</v>
      </c>
      <c r="G111" s="25">
        <v>0</v>
      </c>
      <c r="H111" s="37">
        <v>0</v>
      </c>
      <c r="I111" s="37">
        <v>0</v>
      </c>
      <c r="J111" s="25">
        <v>0</v>
      </c>
      <c r="K111" s="25"/>
      <c r="L111" s="25">
        <v>0</v>
      </c>
      <c r="M111" s="25"/>
      <c r="N111" s="49">
        <v>0</v>
      </c>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row>
    <row r="112" spans="1:50" ht="61.1" customHeight="1">
      <c r="A112" s="7" t="s">
        <v>110</v>
      </c>
      <c r="B112" s="7"/>
      <c r="C112" s="25">
        <v>0</v>
      </c>
      <c r="D112" s="25">
        <v>0</v>
      </c>
      <c r="E112" s="25">
        <v>0</v>
      </c>
      <c r="F112" s="25">
        <v>0</v>
      </c>
      <c r="G112" s="25">
        <v>6.72</v>
      </c>
      <c r="H112" s="37">
        <v>0</v>
      </c>
      <c r="I112" s="37">
        <v>0</v>
      </c>
      <c r="J112" s="25">
        <v>0</v>
      </c>
      <c r="K112" s="25"/>
      <c r="L112" s="25">
        <v>0</v>
      </c>
      <c r="M112" s="25"/>
      <c r="N112" s="49">
        <v>0</v>
      </c>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row r="113" spans="1:50" ht="61.1" customHeight="1">
      <c r="A113" s="7" t="s">
        <v>111</v>
      </c>
      <c r="B113" s="7"/>
      <c r="C113" s="25">
        <v>0</v>
      </c>
      <c r="D113" s="25">
        <v>0</v>
      </c>
      <c r="E113" s="25">
        <v>0</v>
      </c>
      <c r="F113" s="25">
        <v>0</v>
      </c>
      <c r="G113" s="25">
        <f>18.5*2</f>
        <v>37</v>
      </c>
      <c r="H113" s="37">
        <v>0</v>
      </c>
      <c r="I113" s="37">
        <v>0</v>
      </c>
      <c r="J113" s="25">
        <v>0</v>
      </c>
      <c r="K113" s="25"/>
      <c r="L113" s="25">
        <v>0</v>
      </c>
      <c r="M113" s="25"/>
      <c r="N113" s="49">
        <v>0</v>
      </c>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row>
    <row r="114" spans="1:50" ht="61.1" customHeight="1">
      <c r="A114" s="7" t="s">
        <v>112</v>
      </c>
      <c r="B114" s="7"/>
      <c r="C114" s="25">
        <v>0</v>
      </c>
      <c r="D114" s="25">
        <v>0</v>
      </c>
      <c r="E114" s="25">
        <v>0</v>
      </c>
      <c r="F114" s="25">
        <v>0</v>
      </c>
      <c r="G114" s="25">
        <v>30</v>
      </c>
      <c r="H114" s="37">
        <v>0</v>
      </c>
      <c r="I114" s="37">
        <v>0</v>
      </c>
      <c r="J114" s="25">
        <v>0</v>
      </c>
      <c r="K114" s="25"/>
      <c r="L114" s="25">
        <v>0</v>
      </c>
      <c r="M114" s="25"/>
      <c r="N114" s="49">
        <v>0</v>
      </c>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row>
    <row r="115" spans="1:50" ht="61.1" customHeight="1">
      <c r="A115" s="7" t="s">
        <v>113</v>
      </c>
      <c r="B115" s="7"/>
      <c r="C115" s="25">
        <v>0</v>
      </c>
      <c r="D115" s="25">
        <v>0</v>
      </c>
      <c r="E115" s="25">
        <v>0</v>
      </c>
      <c r="F115" s="25">
        <v>0</v>
      </c>
      <c r="G115" s="25">
        <v>4</v>
      </c>
      <c r="H115" s="37">
        <v>0</v>
      </c>
      <c r="I115" s="37">
        <v>0</v>
      </c>
      <c r="J115" s="25">
        <v>0</v>
      </c>
      <c r="K115" s="25"/>
      <c r="L115" s="25">
        <v>0</v>
      </c>
      <c r="M115" s="25"/>
      <c r="N115" s="49">
        <v>0</v>
      </c>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row>
    <row r="116" spans="1:50" ht="61.1" customHeight="1">
      <c r="A116" s="7" t="s">
        <v>114</v>
      </c>
      <c r="B116" s="7"/>
      <c r="C116" s="25">
        <v>0</v>
      </c>
      <c r="D116" s="25">
        <v>0</v>
      </c>
      <c r="E116" s="25">
        <v>0</v>
      </c>
      <c r="F116" s="25">
        <v>0</v>
      </c>
      <c r="G116" s="25">
        <v>27</v>
      </c>
      <c r="H116" s="37">
        <v>0</v>
      </c>
      <c r="I116" s="37">
        <v>0</v>
      </c>
      <c r="J116" s="25">
        <v>0</v>
      </c>
      <c r="K116" s="25"/>
      <c r="L116" s="25">
        <v>0</v>
      </c>
      <c r="M116" s="25"/>
      <c r="N116" s="49">
        <v>0</v>
      </c>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row>
    <row r="117" spans="1:50" ht="61.1" customHeight="1">
      <c r="A117" s="7" t="s">
        <v>115</v>
      </c>
      <c r="B117" s="7"/>
      <c r="C117" s="25">
        <v>0</v>
      </c>
      <c r="D117" s="25">
        <v>0</v>
      </c>
      <c r="E117" s="25">
        <v>0</v>
      </c>
      <c r="F117" s="25">
        <v>0</v>
      </c>
      <c r="G117" s="25">
        <v>3</v>
      </c>
      <c r="H117" s="37">
        <v>0</v>
      </c>
      <c r="I117" s="37">
        <v>0</v>
      </c>
      <c r="J117" s="25">
        <v>0</v>
      </c>
      <c r="K117" s="25"/>
      <c r="L117" s="25">
        <v>0</v>
      </c>
      <c r="M117" s="25"/>
      <c r="N117" s="49">
        <v>0</v>
      </c>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row>
    <row r="118" spans="1:50" ht="89.35" customHeight="1">
      <c r="A118" s="7" t="s">
        <v>116</v>
      </c>
      <c r="B118" s="7"/>
      <c r="C118" s="25">
        <v>0</v>
      </c>
      <c r="D118" s="25">
        <v>0</v>
      </c>
      <c r="E118" s="25">
        <v>124.5</v>
      </c>
      <c r="F118" s="25">
        <v>0</v>
      </c>
      <c r="G118" s="25">
        <v>0</v>
      </c>
      <c r="H118" s="37">
        <v>0</v>
      </c>
      <c r="I118" s="37">
        <v>0</v>
      </c>
      <c r="J118" s="25">
        <v>0</v>
      </c>
      <c r="K118" s="25"/>
      <c r="L118" s="25">
        <v>0</v>
      </c>
      <c r="M118" s="25"/>
      <c r="N118" s="49">
        <v>0</v>
      </c>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row>
    <row r="119" spans="1:50" ht="73.55" customHeight="1">
      <c r="A119" s="7" t="s">
        <v>117</v>
      </c>
      <c r="B119" s="7"/>
      <c r="C119" s="25">
        <v>0</v>
      </c>
      <c r="D119" s="25">
        <v>0</v>
      </c>
      <c r="E119" s="25">
        <v>0</v>
      </c>
      <c r="F119" s="25">
        <v>0</v>
      </c>
      <c r="G119" s="25">
        <v>12.5</v>
      </c>
      <c r="H119" s="37">
        <v>0</v>
      </c>
      <c r="I119" s="37">
        <v>0</v>
      </c>
      <c r="J119" s="25">
        <v>0</v>
      </c>
      <c r="K119" s="25"/>
      <c r="L119" s="25">
        <v>0</v>
      </c>
      <c r="M119" s="25"/>
      <c r="N119" s="49">
        <v>0</v>
      </c>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row>
    <row r="120" spans="1:50" ht="61.1" customHeight="1">
      <c r="A120" s="7" t="s">
        <v>118</v>
      </c>
      <c r="B120" s="7"/>
      <c r="C120" s="25">
        <v>0</v>
      </c>
      <c r="D120" s="25">
        <v>0</v>
      </c>
      <c r="E120" s="25">
        <v>0</v>
      </c>
      <c r="F120" s="25">
        <v>0</v>
      </c>
      <c r="G120" s="25">
        <v>9</v>
      </c>
      <c r="H120" s="37">
        <v>0</v>
      </c>
      <c r="I120" s="37">
        <v>0</v>
      </c>
      <c r="J120" s="25">
        <v>0</v>
      </c>
      <c r="K120" s="25"/>
      <c r="L120" s="25">
        <v>0</v>
      </c>
      <c r="M120" s="25"/>
      <c r="N120" s="49">
        <v>0</v>
      </c>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row>
    <row r="121" spans="1:50" ht="61.1" customHeight="1">
      <c r="A121" s="7" t="s">
        <v>119</v>
      </c>
      <c r="B121" s="7"/>
      <c r="C121" s="25">
        <v>0</v>
      </c>
      <c r="D121" s="25">
        <v>0</v>
      </c>
      <c r="E121" s="25">
        <v>0</v>
      </c>
      <c r="F121" s="25">
        <v>0</v>
      </c>
      <c r="G121" s="25">
        <v>195</v>
      </c>
      <c r="H121" s="37">
        <v>0</v>
      </c>
      <c r="I121" s="37">
        <v>0</v>
      </c>
      <c r="J121" s="25">
        <v>0</v>
      </c>
      <c r="K121" s="25"/>
      <c r="L121" s="25">
        <v>0</v>
      </c>
      <c r="M121" s="25"/>
      <c r="N121" s="49">
        <v>0</v>
      </c>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row>
    <row r="122" spans="1:50" ht="61.1" customHeight="1">
      <c r="A122" s="7" t="s">
        <v>120</v>
      </c>
      <c r="B122" s="7"/>
      <c r="C122" s="25">
        <v>0</v>
      </c>
      <c r="D122" s="25">
        <v>0</v>
      </c>
      <c r="E122" s="25">
        <v>0</v>
      </c>
      <c r="F122" s="25">
        <v>0</v>
      </c>
      <c r="G122" s="25">
        <v>127.01</v>
      </c>
      <c r="H122" s="37">
        <v>0</v>
      </c>
      <c r="I122" s="37">
        <v>0</v>
      </c>
      <c r="J122" s="25">
        <v>0</v>
      </c>
      <c r="K122" s="25"/>
      <c r="L122" s="25">
        <v>0</v>
      </c>
      <c r="M122" s="25"/>
      <c r="N122" s="49">
        <v>0</v>
      </c>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row>
    <row r="123" spans="1:50" ht="61.1" customHeight="1">
      <c r="A123" s="7" t="s">
        <v>121</v>
      </c>
      <c r="B123" s="7"/>
      <c r="C123" s="25">
        <v>0</v>
      </c>
      <c r="D123" s="25">
        <v>0</v>
      </c>
      <c r="E123" s="25">
        <v>0</v>
      </c>
      <c r="F123" s="25">
        <v>0</v>
      </c>
      <c r="G123" s="25">
        <v>4.59</v>
      </c>
      <c r="H123" s="37">
        <v>0</v>
      </c>
      <c r="I123" s="37">
        <v>0</v>
      </c>
      <c r="J123" s="25">
        <v>0</v>
      </c>
      <c r="K123" s="25"/>
      <c r="L123" s="25">
        <v>0</v>
      </c>
      <c r="M123" s="25"/>
      <c r="N123" s="49">
        <v>0</v>
      </c>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row>
    <row r="124" spans="1:50" ht="61.1" customHeight="1">
      <c r="A124" s="7" t="s">
        <v>122</v>
      </c>
      <c r="B124" s="7"/>
      <c r="C124" s="25">
        <v>0</v>
      </c>
      <c r="D124" s="25">
        <v>0</v>
      </c>
      <c r="E124" s="25">
        <v>0</v>
      </c>
      <c r="F124" s="25">
        <v>0</v>
      </c>
      <c r="G124" s="25">
        <v>82</v>
      </c>
      <c r="H124" s="37">
        <v>0</v>
      </c>
      <c r="I124" s="37">
        <v>0</v>
      </c>
      <c r="J124" s="25">
        <v>0</v>
      </c>
      <c r="K124" s="25"/>
      <c r="L124" s="25">
        <v>0</v>
      </c>
      <c r="M124" s="25"/>
      <c r="N124" s="49">
        <v>0</v>
      </c>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row>
    <row r="125" spans="1:50" ht="61.1" customHeight="1">
      <c r="A125" s="7" t="s">
        <v>123</v>
      </c>
      <c r="B125" s="7"/>
      <c r="C125" s="25">
        <v>0</v>
      </c>
      <c r="D125" s="25">
        <v>0</v>
      </c>
      <c r="E125" s="25">
        <v>0</v>
      </c>
      <c r="F125" s="25">
        <v>0</v>
      </c>
      <c r="G125" s="25">
        <v>4</v>
      </c>
      <c r="H125" s="37">
        <v>0</v>
      </c>
      <c r="I125" s="37">
        <v>0</v>
      </c>
      <c r="J125" s="25">
        <v>0</v>
      </c>
      <c r="K125" s="25"/>
      <c r="L125" s="25">
        <v>0</v>
      </c>
      <c r="M125" s="25"/>
      <c r="N125" s="49">
        <v>0</v>
      </c>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row>
    <row r="126" spans="1:50" ht="61.1" customHeight="1">
      <c r="A126" s="7" t="s">
        <v>124</v>
      </c>
      <c r="B126" s="7"/>
      <c r="C126" s="25">
        <v>0</v>
      </c>
      <c r="D126" s="25">
        <v>0</v>
      </c>
      <c r="E126" s="25">
        <v>0</v>
      </c>
      <c r="F126" s="25">
        <v>0</v>
      </c>
      <c r="G126" s="25">
        <v>4</v>
      </c>
      <c r="H126" s="37">
        <v>0</v>
      </c>
      <c r="I126" s="37">
        <v>0</v>
      </c>
      <c r="J126" s="25">
        <v>0</v>
      </c>
      <c r="K126" s="25"/>
      <c r="L126" s="25">
        <v>0</v>
      </c>
      <c r="M126" s="25"/>
      <c r="N126" s="49">
        <v>0</v>
      </c>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row>
    <row r="127" spans="1:50" ht="61.1" customHeight="1">
      <c r="A127" s="7" t="s">
        <v>125</v>
      </c>
      <c r="B127" s="7"/>
      <c r="C127" s="25">
        <v>0</v>
      </c>
      <c r="D127" s="25">
        <v>0</v>
      </c>
      <c r="E127" s="25">
        <v>0</v>
      </c>
      <c r="F127" s="25">
        <v>0</v>
      </c>
      <c r="G127" s="25">
        <v>9</v>
      </c>
      <c r="H127" s="37">
        <v>0</v>
      </c>
      <c r="I127" s="37">
        <v>0</v>
      </c>
      <c r="J127" s="25">
        <v>0</v>
      </c>
      <c r="K127" s="25"/>
      <c r="L127" s="25">
        <v>0</v>
      </c>
      <c r="M127" s="25"/>
      <c r="N127" s="49">
        <v>0</v>
      </c>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row>
    <row r="128" spans="1:50" ht="77.1" customHeight="1">
      <c r="A128" s="7" t="s">
        <v>126</v>
      </c>
      <c r="B128" s="7"/>
      <c r="C128" s="25">
        <v>0</v>
      </c>
      <c r="D128" s="25">
        <v>0</v>
      </c>
      <c r="E128" s="25">
        <v>0</v>
      </c>
      <c r="F128" s="25">
        <v>0</v>
      </c>
      <c r="G128" s="25">
        <v>9</v>
      </c>
      <c r="H128" s="37">
        <v>0</v>
      </c>
      <c r="I128" s="37">
        <v>0</v>
      </c>
      <c r="J128" s="25">
        <v>0</v>
      </c>
      <c r="K128" s="25"/>
      <c r="L128" s="25">
        <v>0</v>
      </c>
      <c r="M128" s="25"/>
      <c r="N128" s="49">
        <v>0</v>
      </c>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row>
    <row r="129" spans="1:50" ht="61.1" customHeight="1">
      <c r="A129" s="7" t="s">
        <v>127</v>
      </c>
      <c r="B129" s="7"/>
      <c r="C129" s="25">
        <v>0</v>
      </c>
      <c r="D129" s="25">
        <v>0</v>
      </c>
      <c r="E129" s="25">
        <v>0</v>
      </c>
      <c r="F129" s="25">
        <v>0</v>
      </c>
      <c r="G129" s="25">
        <v>40</v>
      </c>
      <c r="H129" s="37">
        <v>0</v>
      </c>
      <c r="I129" s="37">
        <v>0</v>
      </c>
      <c r="J129" s="25">
        <v>0</v>
      </c>
      <c r="K129" s="25"/>
      <c r="L129" s="25">
        <v>0</v>
      </c>
      <c r="M129" s="25"/>
      <c r="N129" s="49">
        <v>0</v>
      </c>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row>
    <row r="130" spans="1:50" ht="61.1" customHeight="1">
      <c r="A130" s="7" t="s">
        <v>128</v>
      </c>
      <c r="B130" s="7"/>
      <c r="C130" s="25">
        <v>0</v>
      </c>
      <c r="D130" s="25">
        <v>0</v>
      </c>
      <c r="E130" s="25">
        <v>0</v>
      </c>
      <c r="F130" s="25">
        <v>0</v>
      </c>
      <c r="G130" s="25">
        <v>4</v>
      </c>
      <c r="H130" s="37">
        <v>0</v>
      </c>
      <c r="I130" s="37">
        <v>0</v>
      </c>
      <c r="J130" s="25">
        <v>0</v>
      </c>
      <c r="K130" s="25"/>
      <c r="L130" s="25">
        <v>0</v>
      </c>
      <c r="M130" s="25"/>
      <c r="N130" s="49">
        <v>0</v>
      </c>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row>
    <row r="131" spans="1:50" ht="61.1" customHeight="1">
      <c r="A131" s="7" t="s">
        <v>129</v>
      </c>
      <c r="B131" s="7"/>
      <c r="C131" s="25">
        <v>0</v>
      </c>
      <c r="D131" s="25">
        <v>0</v>
      </c>
      <c r="E131" s="25">
        <v>0</v>
      </c>
      <c r="F131" s="25">
        <v>0</v>
      </c>
      <c r="G131" s="25">
        <f>8.4+19.6</f>
        <v>28</v>
      </c>
      <c r="H131" s="37">
        <v>0</v>
      </c>
      <c r="I131" s="37">
        <v>0</v>
      </c>
      <c r="J131" s="25">
        <v>0</v>
      </c>
      <c r="K131" s="25"/>
      <c r="L131" s="25">
        <v>0</v>
      </c>
      <c r="M131" s="25"/>
      <c r="N131" s="49">
        <v>0</v>
      </c>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row>
    <row r="132" spans="1:50" ht="61.1" customHeight="1">
      <c r="A132" s="7" t="s">
        <v>130</v>
      </c>
      <c r="B132" s="7"/>
      <c r="C132" s="25">
        <v>0</v>
      </c>
      <c r="D132" s="25">
        <v>0</v>
      </c>
      <c r="E132" s="25">
        <v>0</v>
      </c>
      <c r="F132" s="25">
        <v>0</v>
      </c>
      <c r="G132" s="25">
        <v>175.71</v>
      </c>
      <c r="H132" s="37">
        <v>0</v>
      </c>
      <c r="I132" s="37">
        <v>0</v>
      </c>
      <c r="J132" s="25">
        <v>0</v>
      </c>
      <c r="K132" s="25"/>
      <c r="L132" s="25">
        <v>0</v>
      </c>
      <c r="M132" s="25"/>
      <c r="N132" s="49">
        <v>0</v>
      </c>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row>
    <row r="133" spans="1:50" ht="61.1" customHeight="1">
      <c r="A133" s="7" t="s">
        <v>131</v>
      </c>
      <c r="B133" s="7"/>
      <c r="C133" s="25">
        <v>0</v>
      </c>
      <c r="D133" s="25">
        <v>0</v>
      </c>
      <c r="E133" s="25">
        <v>0</v>
      </c>
      <c r="F133" s="25">
        <v>0</v>
      </c>
      <c r="G133" s="25">
        <v>178.83</v>
      </c>
      <c r="H133" s="37">
        <v>0</v>
      </c>
      <c r="I133" s="37">
        <v>0</v>
      </c>
      <c r="J133" s="25">
        <v>0</v>
      </c>
      <c r="K133" s="25"/>
      <c r="L133" s="25">
        <v>0</v>
      </c>
      <c r="M133" s="25"/>
      <c r="N133" s="49">
        <v>0</v>
      </c>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row>
    <row r="134" spans="1:50" ht="61.1" customHeight="1">
      <c r="A134" s="7" t="s">
        <v>132</v>
      </c>
      <c r="B134" s="7"/>
      <c r="C134" s="25">
        <v>0</v>
      </c>
      <c r="D134" s="25">
        <v>0</v>
      </c>
      <c r="E134" s="25">
        <v>0</v>
      </c>
      <c r="F134" s="25">
        <v>0</v>
      </c>
      <c r="G134" s="25">
        <v>4</v>
      </c>
      <c r="H134" s="37">
        <v>0</v>
      </c>
      <c r="I134" s="37">
        <v>0</v>
      </c>
      <c r="J134" s="25">
        <v>0</v>
      </c>
      <c r="K134" s="25"/>
      <c r="L134" s="25">
        <v>0</v>
      </c>
      <c r="M134" s="25"/>
      <c r="N134" s="49">
        <v>0</v>
      </c>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row>
    <row r="135" spans="1:50" ht="61.1" customHeight="1">
      <c r="A135" s="7" t="s">
        <v>133</v>
      </c>
      <c r="B135" s="7"/>
      <c r="C135" s="25">
        <v>0</v>
      </c>
      <c r="D135" s="25">
        <v>0</v>
      </c>
      <c r="E135" s="25">
        <v>0</v>
      </c>
      <c r="F135" s="25">
        <v>0</v>
      </c>
      <c r="G135" s="25">
        <v>4</v>
      </c>
      <c r="H135" s="37">
        <v>0</v>
      </c>
      <c r="I135" s="37">
        <v>0</v>
      </c>
      <c r="J135" s="25">
        <v>0</v>
      </c>
      <c r="K135" s="25"/>
      <c r="L135" s="25">
        <v>0</v>
      </c>
      <c r="M135" s="25"/>
      <c r="N135" s="49">
        <v>0</v>
      </c>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row>
    <row r="136" spans="1:50" ht="61.1" customHeight="1">
      <c r="A136" s="7" t="s">
        <v>134</v>
      </c>
      <c r="B136" s="7"/>
      <c r="C136" s="25">
        <v>0</v>
      </c>
      <c r="D136" s="25">
        <v>0</v>
      </c>
      <c r="E136" s="25">
        <v>0</v>
      </c>
      <c r="F136" s="25">
        <v>0</v>
      </c>
      <c r="G136" s="25">
        <v>9</v>
      </c>
      <c r="H136" s="37">
        <v>0</v>
      </c>
      <c r="I136" s="37">
        <v>0</v>
      </c>
      <c r="J136" s="25">
        <v>0</v>
      </c>
      <c r="K136" s="25"/>
      <c r="L136" s="25">
        <v>0</v>
      </c>
      <c r="M136" s="25"/>
      <c r="N136" s="49">
        <v>0</v>
      </c>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row>
    <row r="137" spans="1:50" ht="61.1" customHeight="1">
      <c r="A137" s="7" t="s">
        <v>135</v>
      </c>
      <c r="B137" s="7"/>
      <c r="C137" s="25">
        <v>0</v>
      </c>
      <c r="D137" s="25">
        <v>0</v>
      </c>
      <c r="E137" s="25">
        <v>0</v>
      </c>
      <c r="F137" s="25">
        <v>0</v>
      </c>
      <c r="G137" s="25">
        <v>4.05</v>
      </c>
      <c r="H137" s="37">
        <v>0</v>
      </c>
      <c r="I137" s="37">
        <v>0</v>
      </c>
      <c r="J137" s="25">
        <v>0</v>
      </c>
      <c r="K137" s="25"/>
      <c r="L137" s="25">
        <v>0</v>
      </c>
      <c r="M137" s="25"/>
      <c r="N137" s="49">
        <v>0</v>
      </c>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row>
    <row r="138" spans="1:50" ht="61.1" customHeight="1">
      <c r="A138" s="7" t="s">
        <v>136</v>
      </c>
      <c r="B138" s="7"/>
      <c r="C138" s="25">
        <v>0</v>
      </c>
      <c r="D138" s="25">
        <v>0</v>
      </c>
      <c r="E138" s="25">
        <v>0</v>
      </c>
      <c r="F138" s="25">
        <v>0</v>
      </c>
      <c r="G138" s="25">
        <v>74.39</v>
      </c>
      <c r="H138" s="37">
        <v>0</v>
      </c>
      <c r="I138" s="37">
        <v>0</v>
      </c>
      <c r="J138" s="25">
        <v>0</v>
      </c>
      <c r="K138" s="25"/>
      <c r="L138" s="25">
        <v>0</v>
      </c>
      <c r="M138" s="25"/>
      <c r="N138" s="49">
        <v>0</v>
      </c>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row>
    <row r="139" spans="1:50" ht="61.1" customHeight="1">
      <c r="A139" s="7" t="s">
        <v>137</v>
      </c>
      <c r="B139" s="7"/>
      <c r="C139" s="25">
        <v>0</v>
      </c>
      <c r="D139" s="25">
        <v>0</v>
      </c>
      <c r="E139" s="25">
        <v>120</v>
      </c>
      <c r="F139" s="25">
        <v>0</v>
      </c>
      <c r="G139" s="25">
        <v>0</v>
      </c>
      <c r="H139" s="37">
        <v>0</v>
      </c>
      <c r="I139" s="37">
        <v>0</v>
      </c>
      <c r="J139" s="25">
        <v>0</v>
      </c>
      <c r="K139" s="25"/>
      <c r="L139" s="25">
        <v>0</v>
      </c>
      <c r="M139" s="25"/>
      <c r="N139" s="49">
        <v>0</v>
      </c>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row>
    <row r="140" spans="1:50" ht="61.1" customHeight="1">
      <c r="A140" s="7" t="s">
        <v>138</v>
      </c>
      <c r="B140" s="7"/>
      <c r="C140" s="25">
        <v>0</v>
      </c>
      <c r="D140" s="25">
        <v>0</v>
      </c>
      <c r="E140" s="25">
        <v>0</v>
      </c>
      <c r="F140" s="25">
        <v>0</v>
      </c>
      <c r="G140" s="25">
        <v>4</v>
      </c>
      <c r="H140" s="37">
        <v>0</v>
      </c>
      <c r="I140" s="37">
        <v>0</v>
      </c>
      <c r="J140" s="25">
        <v>0</v>
      </c>
      <c r="K140" s="25"/>
      <c r="L140" s="25">
        <v>0</v>
      </c>
      <c r="M140" s="25"/>
      <c r="N140" s="49">
        <v>0</v>
      </c>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row>
    <row r="141" spans="1:50" ht="61.1" customHeight="1">
      <c r="A141" s="7" t="s">
        <v>139</v>
      </c>
      <c r="B141" s="7"/>
      <c r="C141" s="25">
        <v>0</v>
      </c>
      <c r="D141" s="25">
        <v>0</v>
      </c>
      <c r="E141" s="25">
        <v>0</v>
      </c>
      <c r="F141" s="25">
        <v>0</v>
      </c>
      <c r="G141" s="25">
        <v>4</v>
      </c>
      <c r="H141" s="37">
        <v>0</v>
      </c>
      <c r="I141" s="37">
        <v>0</v>
      </c>
      <c r="J141" s="25">
        <v>0</v>
      </c>
      <c r="K141" s="25"/>
      <c r="L141" s="25">
        <v>0</v>
      </c>
      <c r="M141" s="25"/>
      <c r="N141" s="49">
        <v>0</v>
      </c>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ht="61.1" customHeight="1">
      <c r="A142" s="7" t="s">
        <v>140</v>
      </c>
      <c r="B142" s="7"/>
      <c r="C142" s="25">
        <v>0</v>
      </c>
      <c r="D142" s="25">
        <v>0</v>
      </c>
      <c r="E142" s="25">
        <v>0</v>
      </c>
      <c r="F142" s="25">
        <v>0</v>
      </c>
      <c r="G142" s="25">
        <v>15</v>
      </c>
      <c r="H142" s="37">
        <v>0</v>
      </c>
      <c r="I142" s="37">
        <v>0</v>
      </c>
      <c r="J142" s="25">
        <v>0</v>
      </c>
      <c r="K142" s="25"/>
      <c r="L142" s="25">
        <v>0</v>
      </c>
      <c r="M142" s="25"/>
      <c r="N142" s="49">
        <v>0</v>
      </c>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ht="61.1" customHeight="1">
      <c r="A143" s="7" t="s">
        <v>141</v>
      </c>
      <c r="B143" s="7"/>
      <c r="C143" s="25">
        <v>0</v>
      </c>
      <c r="D143" s="25">
        <v>0</v>
      </c>
      <c r="E143" s="25">
        <v>0</v>
      </c>
      <c r="F143" s="25">
        <v>0</v>
      </c>
      <c r="G143" s="25">
        <v>4</v>
      </c>
      <c r="H143" s="37">
        <v>0</v>
      </c>
      <c r="I143" s="37">
        <v>0</v>
      </c>
      <c r="J143" s="25">
        <v>0</v>
      </c>
      <c r="K143" s="25"/>
      <c r="L143" s="25">
        <v>0</v>
      </c>
      <c r="M143" s="25"/>
      <c r="N143" s="49">
        <v>0</v>
      </c>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61.1" customHeight="1">
      <c r="A144" s="7" t="s">
        <v>142</v>
      </c>
      <c r="B144" s="7"/>
      <c r="C144" s="25">
        <v>0</v>
      </c>
      <c r="D144" s="25">
        <v>0</v>
      </c>
      <c r="E144" s="25">
        <v>0</v>
      </c>
      <c r="F144" s="25">
        <v>0</v>
      </c>
      <c r="G144" s="25">
        <v>4</v>
      </c>
      <c r="H144" s="37">
        <v>0</v>
      </c>
      <c r="I144" s="37">
        <v>0</v>
      </c>
      <c r="J144" s="25">
        <v>0</v>
      </c>
      <c r="K144" s="25"/>
      <c r="L144" s="25">
        <v>0</v>
      </c>
      <c r="M144" s="25"/>
      <c r="N144" s="49">
        <v>0</v>
      </c>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ht="61.1" customHeight="1">
      <c r="A145" s="7" t="s">
        <v>143</v>
      </c>
      <c r="B145" s="7"/>
      <c r="C145" s="25">
        <v>0</v>
      </c>
      <c r="D145" s="25">
        <v>0</v>
      </c>
      <c r="E145" s="25">
        <v>0</v>
      </c>
      <c r="F145" s="25">
        <v>0</v>
      </c>
      <c r="G145" s="25">
        <v>4</v>
      </c>
      <c r="H145" s="37">
        <v>0</v>
      </c>
      <c r="I145" s="37">
        <v>0</v>
      </c>
      <c r="J145" s="25">
        <v>0</v>
      </c>
      <c r="K145" s="25"/>
      <c r="L145" s="25">
        <v>0</v>
      </c>
      <c r="M145" s="25"/>
      <c r="N145" s="49">
        <v>0</v>
      </c>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ht="61.1" customHeight="1">
      <c r="A146" s="7" t="s">
        <v>144</v>
      </c>
      <c r="B146" s="7"/>
      <c r="C146" s="25">
        <v>0</v>
      </c>
      <c r="D146" s="25">
        <v>0</v>
      </c>
      <c r="E146" s="25">
        <v>112.7</v>
      </c>
      <c r="F146" s="25">
        <v>0</v>
      </c>
      <c r="G146" s="25">
        <v>0</v>
      </c>
      <c r="H146" s="37">
        <v>0</v>
      </c>
      <c r="I146" s="37">
        <v>0</v>
      </c>
      <c r="J146" s="25">
        <v>0</v>
      </c>
      <c r="K146" s="25"/>
      <c r="L146" s="25">
        <v>0</v>
      </c>
      <c r="M146" s="25"/>
      <c r="N146" s="49">
        <v>0</v>
      </c>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ht="61.1" customHeight="1">
      <c r="A147" s="7" t="s">
        <v>145</v>
      </c>
      <c r="B147" s="7"/>
      <c r="C147" s="25">
        <v>0</v>
      </c>
      <c r="D147" s="25">
        <v>0</v>
      </c>
      <c r="E147" s="25">
        <v>0</v>
      </c>
      <c r="F147" s="25">
        <v>0</v>
      </c>
      <c r="G147" s="25">
        <v>4</v>
      </c>
      <c r="H147" s="37">
        <v>0</v>
      </c>
      <c r="I147" s="37">
        <v>0</v>
      </c>
      <c r="J147" s="25">
        <v>0</v>
      </c>
      <c r="K147" s="25"/>
      <c r="L147" s="25">
        <v>0</v>
      </c>
      <c r="M147" s="25"/>
      <c r="N147" s="49">
        <v>0</v>
      </c>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ht="61.1" customHeight="1">
      <c r="A148" s="7" t="s">
        <v>146</v>
      </c>
      <c r="B148" s="7"/>
      <c r="C148" s="25">
        <v>0</v>
      </c>
      <c r="D148" s="25">
        <v>0</v>
      </c>
      <c r="E148" s="25">
        <v>0</v>
      </c>
      <c r="F148" s="25">
        <v>0</v>
      </c>
      <c r="G148" s="25">
        <v>217.99</v>
      </c>
      <c r="H148" s="37">
        <v>0</v>
      </c>
      <c r="I148" s="37">
        <v>0</v>
      </c>
      <c r="J148" s="25">
        <v>0</v>
      </c>
      <c r="K148" s="25"/>
      <c r="L148" s="25">
        <v>0</v>
      </c>
      <c r="M148" s="25"/>
      <c r="N148" s="49">
        <v>0</v>
      </c>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61.1" customHeight="1">
      <c r="A149" s="7" t="s">
        <v>147</v>
      </c>
      <c r="B149" s="7"/>
      <c r="C149" s="25">
        <v>0</v>
      </c>
      <c r="D149" s="25">
        <v>0</v>
      </c>
      <c r="E149" s="25">
        <v>31.5</v>
      </c>
      <c r="F149" s="25">
        <v>0</v>
      </c>
      <c r="G149" s="25">
        <v>0</v>
      </c>
      <c r="H149" s="37">
        <v>0</v>
      </c>
      <c r="I149" s="37">
        <v>0</v>
      </c>
      <c r="J149" s="25">
        <v>0</v>
      </c>
      <c r="K149" s="25"/>
      <c r="L149" s="25">
        <v>0</v>
      </c>
      <c r="M149" s="25"/>
      <c r="N149" s="49">
        <v>0</v>
      </c>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61.1" customHeight="1">
      <c r="A150" s="7" t="s">
        <v>148</v>
      </c>
      <c r="B150" s="7"/>
      <c r="C150" s="25">
        <v>0</v>
      </c>
      <c r="D150" s="25">
        <v>0</v>
      </c>
      <c r="E150" s="25">
        <v>0</v>
      </c>
      <c r="F150" s="25">
        <v>0</v>
      </c>
      <c r="G150" s="25">
        <f>16.5*1.1</f>
        <v>18.15</v>
      </c>
      <c r="H150" s="37">
        <v>0</v>
      </c>
      <c r="I150" s="37">
        <v>0</v>
      </c>
      <c r="J150" s="25">
        <v>0</v>
      </c>
      <c r="K150" s="25"/>
      <c r="L150" s="25">
        <v>0</v>
      </c>
      <c r="M150" s="25"/>
      <c r="N150" s="49">
        <v>0</v>
      </c>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61.1" customHeight="1">
      <c r="A151" s="7" t="s">
        <v>149</v>
      </c>
      <c r="B151" s="7"/>
      <c r="C151" s="25">
        <v>0</v>
      </c>
      <c r="D151" s="25">
        <v>0</v>
      </c>
      <c r="E151" s="25">
        <v>0</v>
      </c>
      <c r="F151" s="25">
        <v>0</v>
      </c>
      <c r="G151" s="25">
        <v>9</v>
      </c>
      <c r="H151" s="37">
        <v>0</v>
      </c>
      <c r="I151" s="37">
        <v>0</v>
      </c>
      <c r="J151" s="25">
        <v>0</v>
      </c>
      <c r="K151" s="25"/>
      <c r="L151" s="25">
        <v>0</v>
      </c>
      <c r="M151" s="25"/>
      <c r="N151" s="49">
        <v>0</v>
      </c>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61.1" customHeight="1">
      <c r="A152" s="7" t="s">
        <v>150</v>
      </c>
      <c r="B152" s="7"/>
      <c r="C152" s="25">
        <v>0</v>
      </c>
      <c r="D152" s="25">
        <v>0</v>
      </c>
      <c r="E152" s="25">
        <v>0</v>
      </c>
      <c r="F152" s="25">
        <v>0</v>
      </c>
      <c r="G152" s="25">
        <v>4</v>
      </c>
      <c r="H152" s="37">
        <v>0</v>
      </c>
      <c r="I152" s="37">
        <v>0</v>
      </c>
      <c r="J152" s="25">
        <v>0</v>
      </c>
      <c r="K152" s="25"/>
      <c r="L152" s="25">
        <v>0</v>
      </c>
      <c r="M152" s="25"/>
      <c r="N152" s="49">
        <v>0</v>
      </c>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61.1" customHeight="1">
      <c r="A153" s="7" t="s">
        <v>151</v>
      </c>
      <c r="B153" s="7"/>
      <c r="C153" s="25">
        <v>0</v>
      </c>
      <c r="D153" s="25">
        <v>0</v>
      </c>
      <c r="E153" s="25">
        <v>57.7</v>
      </c>
      <c r="F153" s="25">
        <v>0</v>
      </c>
      <c r="G153" s="25">
        <v>0</v>
      </c>
      <c r="H153" s="37">
        <v>0</v>
      </c>
      <c r="I153" s="37">
        <v>0</v>
      </c>
      <c r="J153" s="25">
        <v>0</v>
      </c>
      <c r="K153" s="25"/>
      <c r="L153" s="25">
        <v>0</v>
      </c>
      <c r="M153" s="25"/>
      <c r="N153" s="49">
        <v>0</v>
      </c>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61.1" customHeight="1">
      <c r="A154" s="7" t="s">
        <v>152</v>
      </c>
      <c r="B154" s="7"/>
      <c r="C154" s="25">
        <v>0</v>
      </c>
      <c r="D154" s="25">
        <v>0</v>
      </c>
      <c r="E154" s="25">
        <v>0</v>
      </c>
      <c r="F154" s="25">
        <v>0</v>
      </c>
      <c r="G154" s="25">
        <v>4</v>
      </c>
      <c r="H154" s="37">
        <v>0</v>
      </c>
      <c r="I154" s="37">
        <v>0</v>
      </c>
      <c r="J154" s="25">
        <v>0</v>
      </c>
      <c r="K154" s="25"/>
      <c r="L154" s="25">
        <v>0</v>
      </c>
      <c r="M154" s="25"/>
      <c r="N154" s="49">
        <v>0</v>
      </c>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61.1" customHeight="1">
      <c r="A155" s="7" t="s">
        <v>153</v>
      </c>
      <c r="B155" s="7"/>
      <c r="C155" s="25">
        <v>0</v>
      </c>
      <c r="D155" s="25">
        <v>0</v>
      </c>
      <c r="E155" s="25">
        <v>0</v>
      </c>
      <c r="F155" s="25">
        <v>0</v>
      </c>
      <c r="G155" s="25">
        <v>9.1</v>
      </c>
      <c r="H155" s="37">
        <v>0</v>
      </c>
      <c r="I155" s="37">
        <v>0</v>
      </c>
      <c r="J155" s="25">
        <v>0</v>
      </c>
      <c r="K155" s="25"/>
      <c r="L155" s="25">
        <v>0</v>
      </c>
      <c r="M155" s="25"/>
      <c r="N155" s="49">
        <v>0</v>
      </c>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61.1" customHeight="1">
      <c r="A156" s="7" t="s">
        <v>154</v>
      </c>
      <c r="B156" s="7"/>
      <c r="C156" s="25">
        <v>0</v>
      </c>
      <c r="D156" s="25">
        <v>0</v>
      </c>
      <c r="E156" s="25">
        <v>0</v>
      </c>
      <c r="F156" s="25">
        <v>0</v>
      </c>
      <c r="G156" s="25">
        <v>221.19</v>
      </c>
      <c r="H156" s="37">
        <v>0</v>
      </c>
      <c r="I156" s="37">
        <v>0</v>
      </c>
      <c r="J156" s="25">
        <v>0</v>
      </c>
      <c r="K156" s="25"/>
      <c r="L156" s="25">
        <v>0</v>
      </c>
      <c r="M156" s="25"/>
      <c r="N156" s="49">
        <v>0</v>
      </c>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61.1" customHeight="1">
      <c r="A157" s="7" t="s">
        <v>155</v>
      </c>
      <c r="B157" s="7"/>
      <c r="C157" s="25">
        <v>0</v>
      </c>
      <c r="D157" s="25">
        <v>0</v>
      </c>
      <c r="E157" s="25">
        <v>0</v>
      </c>
      <c r="F157" s="25">
        <v>0</v>
      </c>
      <c r="G157" s="25">
        <v>4</v>
      </c>
      <c r="H157" s="37">
        <v>0</v>
      </c>
      <c r="I157" s="37">
        <v>0</v>
      </c>
      <c r="J157" s="25">
        <v>0</v>
      </c>
      <c r="K157" s="25"/>
      <c r="L157" s="25">
        <v>0</v>
      </c>
      <c r="M157" s="25"/>
      <c r="N157" s="49">
        <v>0</v>
      </c>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61.1" customHeight="1">
      <c r="A158" s="7" t="s">
        <v>156</v>
      </c>
      <c r="B158" s="7"/>
      <c r="C158" s="25">
        <v>0</v>
      </c>
      <c r="D158" s="25">
        <v>0</v>
      </c>
      <c r="E158" s="25">
        <v>0</v>
      </c>
      <c r="F158" s="25">
        <v>0</v>
      </c>
      <c r="G158" s="25">
        <v>4</v>
      </c>
      <c r="H158" s="37">
        <v>0</v>
      </c>
      <c r="I158" s="37">
        <v>0</v>
      </c>
      <c r="J158" s="25">
        <v>0</v>
      </c>
      <c r="K158" s="25"/>
      <c r="L158" s="25">
        <v>0</v>
      </c>
      <c r="M158" s="25"/>
      <c r="N158" s="49">
        <v>0</v>
      </c>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61.1" customHeight="1">
      <c r="A159" s="7" t="s">
        <v>157</v>
      </c>
      <c r="B159" s="7"/>
      <c r="C159" s="25">
        <v>0</v>
      </c>
      <c r="D159" s="25">
        <v>0</v>
      </c>
      <c r="E159" s="25">
        <v>0</v>
      </c>
      <c r="F159" s="25">
        <v>0</v>
      </c>
      <c r="G159" s="25">
        <v>23.75</v>
      </c>
      <c r="H159" s="37">
        <v>0</v>
      </c>
      <c r="I159" s="37">
        <v>0</v>
      </c>
      <c r="J159" s="25">
        <v>0</v>
      </c>
      <c r="K159" s="25"/>
      <c r="L159" s="25">
        <v>0</v>
      </c>
      <c r="M159" s="25"/>
      <c r="N159" s="49">
        <v>0</v>
      </c>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61.1" customHeight="1">
      <c r="A160" s="7" t="s">
        <v>158</v>
      </c>
      <c r="B160" s="7"/>
      <c r="C160" s="25">
        <v>0</v>
      </c>
      <c r="D160" s="25">
        <v>0</v>
      </c>
      <c r="E160" s="25">
        <v>62</v>
      </c>
      <c r="F160" s="25">
        <v>0</v>
      </c>
      <c r="G160" s="25">
        <v>0</v>
      </c>
      <c r="H160" s="37">
        <v>0</v>
      </c>
      <c r="I160" s="37">
        <v>0</v>
      </c>
      <c r="J160" s="25">
        <v>0</v>
      </c>
      <c r="K160" s="25"/>
      <c r="L160" s="25">
        <v>0</v>
      </c>
      <c r="M160" s="25"/>
      <c r="N160" s="49">
        <v>0</v>
      </c>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61.1" customHeight="1">
      <c r="A161" s="7" t="s">
        <v>159</v>
      </c>
      <c r="B161" s="7"/>
      <c r="C161" s="25">
        <v>0</v>
      </c>
      <c r="D161" s="25">
        <v>0</v>
      </c>
      <c r="E161" s="25">
        <v>0</v>
      </c>
      <c r="F161" s="25">
        <v>0</v>
      </c>
      <c r="G161" s="25">
        <f>14*5</f>
        <v>70</v>
      </c>
      <c r="H161" s="37">
        <v>0</v>
      </c>
      <c r="I161" s="37">
        <v>0</v>
      </c>
      <c r="J161" s="25">
        <v>0</v>
      </c>
      <c r="K161" s="25"/>
      <c r="L161" s="25">
        <v>0</v>
      </c>
      <c r="M161" s="25"/>
      <c r="N161" s="49">
        <v>0</v>
      </c>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23.95" customHeight="1">
      <c r="A162" s="7" t="s">
        <v>160</v>
      </c>
      <c r="B162" s="7"/>
      <c r="C162" s="25">
        <v>0</v>
      </c>
      <c r="D162" s="25">
        <v>0</v>
      </c>
      <c r="E162" s="25">
        <v>106</v>
      </c>
      <c r="F162" s="25">
        <v>0</v>
      </c>
      <c r="G162" s="25">
        <v>0</v>
      </c>
      <c r="H162" s="37">
        <v>0</v>
      </c>
      <c r="I162" s="37">
        <v>0</v>
      </c>
      <c r="J162" s="25">
        <v>0</v>
      </c>
      <c r="K162" s="25"/>
      <c r="L162" s="25">
        <v>0</v>
      </c>
      <c r="M162" s="25"/>
      <c r="N162" s="49">
        <v>0</v>
      </c>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29.4" customHeight="1">
      <c r="A163" s="7" t="s">
        <v>161</v>
      </c>
      <c r="B163" s="7"/>
      <c r="C163" s="25">
        <v>0</v>
      </c>
      <c r="D163" s="25">
        <v>0</v>
      </c>
      <c r="E163" s="25">
        <f>76+75</f>
        <v>151</v>
      </c>
      <c r="F163" s="25">
        <v>0</v>
      </c>
      <c r="G163" s="25">
        <v>0</v>
      </c>
      <c r="H163" s="37">
        <v>0</v>
      </c>
      <c r="I163" s="37">
        <v>0</v>
      </c>
      <c r="J163" s="25">
        <v>0</v>
      </c>
      <c r="K163" s="25"/>
      <c r="L163" s="25">
        <v>0</v>
      </c>
      <c r="M163" s="25"/>
      <c r="N163" s="49">
        <v>0</v>
      </c>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97.5" customHeight="1">
      <c r="A164" s="7" t="s">
        <v>162</v>
      </c>
      <c r="B164" s="7"/>
      <c r="C164" s="25">
        <v>0</v>
      </c>
      <c r="D164" s="25">
        <v>0</v>
      </c>
      <c r="E164" s="25">
        <v>0</v>
      </c>
      <c r="F164" s="25">
        <v>0</v>
      </c>
      <c r="G164" s="25">
        <v>4</v>
      </c>
      <c r="H164" s="37">
        <v>0</v>
      </c>
      <c r="I164" s="37">
        <v>0</v>
      </c>
      <c r="J164" s="25">
        <v>0</v>
      </c>
      <c r="K164" s="25"/>
      <c r="L164" s="25">
        <v>0</v>
      </c>
      <c r="M164" s="25"/>
      <c r="N164" s="49">
        <v>0</v>
      </c>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61.1" customHeight="1">
      <c r="A165" s="7" t="s">
        <v>163</v>
      </c>
      <c r="B165" s="7"/>
      <c r="C165" s="25">
        <v>0</v>
      </c>
      <c r="D165" s="25">
        <v>0</v>
      </c>
      <c r="E165" s="25">
        <v>114.4</v>
      </c>
      <c r="F165" s="25">
        <v>0</v>
      </c>
      <c r="G165" s="25">
        <v>0</v>
      </c>
      <c r="H165" s="37">
        <v>0</v>
      </c>
      <c r="I165" s="37">
        <v>0</v>
      </c>
      <c r="J165" s="25">
        <v>0</v>
      </c>
      <c r="K165" s="25"/>
      <c r="L165" s="25">
        <v>0</v>
      </c>
      <c r="M165" s="25"/>
      <c r="N165" s="49">
        <v>0</v>
      </c>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83.15" customHeight="1">
      <c r="A166" s="7" t="s">
        <v>164</v>
      </c>
      <c r="B166" s="7"/>
      <c r="C166" s="25">
        <v>0</v>
      </c>
      <c r="D166" s="25">
        <v>0</v>
      </c>
      <c r="E166" s="25">
        <v>0</v>
      </c>
      <c r="F166" s="25">
        <v>0</v>
      </c>
      <c r="G166" s="25">
        <v>14</v>
      </c>
      <c r="H166" s="37">
        <v>0</v>
      </c>
      <c r="I166" s="37">
        <v>0</v>
      </c>
      <c r="J166" s="25">
        <v>0</v>
      </c>
      <c r="K166" s="25"/>
      <c r="L166" s="25">
        <v>0</v>
      </c>
      <c r="M166" s="25"/>
      <c r="N166" s="49">
        <v>0</v>
      </c>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61.1" customHeight="1">
      <c r="A167" s="7" t="s">
        <v>165</v>
      </c>
      <c r="B167" s="7"/>
      <c r="C167" s="25">
        <v>0</v>
      </c>
      <c r="D167" s="25">
        <v>0</v>
      </c>
      <c r="E167" s="25">
        <v>0</v>
      </c>
      <c r="F167" s="25">
        <v>0</v>
      </c>
      <c r="G167" s="25">
        <v>10</v>
      </c>
      <c r="H167" s="37">
        <v>0</v>
      </c>
      <c r="I167" s="37">
        <v>0</v>
      </c>
      <c r="J167" s="25">
        <v>0</v>
      </c>
      <c r="K167" s="25"/>
      <c r="L167" s="25">
        <v>0</v>
      </c>
      <c r="M167" s="25"/>
      <c r="N167" s="49">
        <v>0</v>
      </c>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61.1" customHeight="1">
      <c r="A168" s="7" t="s">
        <v>166</v>
      </c>
      <c r="B168" s="7"/>
      <c r="C168" s="25">
        <v>0</v>
      </c>
      <c r="D168" s="25">
        <v>0</v>
      </c>
      <c r="E168" s="25">
        <v>320</v>
      </c>
      <c r="F168" s="25">
        <v>0</v>
      </c>
      <c r="G168" s="25">
        <v>0</v>
      </c>
      <c r="H168" s="37">
        <v>0</v>
      </c>
      <c r="I168" s="37">
        <v>0</v>
      </c>
      <c r="J168" s="25">
        <v>0</v>
      </c>
      <c r="K168" s="25"/>
      <c r="L168" s="25">
        <v>0</v>
      </c>
      <c r="M168" s="25"/>
      <c r="N168" s="49">
        <v>0</v>
      </c>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61.1" customHeight="1">
      <c r="A169" s="7" t="s">
        <v>167</v>
      </c>
      <c r="B169" s="7"/>
      <c r="C169" s="25">
        <v>0</v>
      </c>
      <c r="D169" s="25">
        <v>0</v>
      </c>
      <c r="E169" s="25">
        <v>145</v>
      </c>
      <c r="F169" s="25">
        <v>0</v>
      </c>
      <c r="G169" s="25">
        <v>0</v>
      </c>
      <c r="H169" s="37">
        <v>0</v>
      </c>
      <c r="I169" s="37">
        <v>0</v>
      </c>
      <c r="J169" s="25">
        <v>0</v>
      </c>
      <c r="K169" s="25"/>
      <c r="L169" s="25">
        <v>0</v>
      </c>
      <c r="M169" s="25"/>
      <c r="N169" s="49">
        <v>0</v>
      </c>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61.1" customHeight="1">
      <c r="A170" s="7" t="s">
        <v>168</v>
      </c>
      <c r="B170" s="7"/>
      <c r="C170" s="25">
        <v>0</v>
      </c>
      <c r="D170" s="25">
        <v>0</v>
      </c>
      <c r="E170" s="25">
        <v>90</v>
      </c>
      <c r="F170" s="25">
        <v>0</v>
      </c>
      <c r="G170" s="25">
        <v>0</v>
      </c>
      <c r="H170" s="37">
        <v>0</v>
      </c>
      <c r="I170" s="37">
        <v>0</v>
      </c>
      <c r="J170" s="25">
        <v>0</v>
      </c>
      <c r="K170" s="25"/>
      <c r="L170" s="25">
        <v>0</v>
      </c>
      <c r="M170" s="25"/>
      <c r="N170" s="49">
        <v>0</v>
      </c>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61.1" customHeight="1">
      <c r="A171" s="7" t="s">
        <v>169</v>
      </c>
      <c r="B171" s="7"/>
      <c r="C171" s="25">
        <v>0</v>
      </c>
      <c r="D171" s="25">
        <v>0</v>
      </c>
      <c r="E171" s="25">
        <v>50</v>
      </c>
      <c r="F171" s="25">
        <v>0</v>
      </c>
      <c r="G171" s="25">
        <v>0</v>
      </c>
      <c r="H171" s="37">
        <v>0</v>
      </c>
      <c r="I171" s="37">
        <v>0</v>
      </c>
      <c r="J171" s="25">
        <v>0</v>
      </c>
      <c r="K171" s="25"/>
      <c r="L171" s="25">
        <v>0</v>
      </c>
      <c r="M171" s="25"/>
      <c r="N171" s="49">
        <v>0</v>
      </c>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61.1" customHeight="1">
      <c r="A172" s="7" t="s">
        <v>170</v>
      </c>
      <c r="B172" s="7"/>
      <c r="C172" s="25">
        <v>0</v>
      </c>
      <c r="D172" s="25">
        <v>0</v>
      </c>
      <c r="E172" s="25">
        <v>290</v>
      </c>
      <c r="F172" s="25">
        <v>0</v>
      </c>
      <c r="G172" s="25">
        <v>0</v>
      </c>
      <c r="H172" s="37">
        <v>0</v>
      </c>
      <c r="I172" s="37">
        <v>0</v>
      </c>
      <c r="J172" s="25">
        <v>0</v>
      </c>
      <c r="K172" s="25"/>
      <c r="L172" s="25">
        <v>0</v>
      </c>
      <c r="M172" s="25"/>
      <c r="N172" s="49">
        <v>0</v>
      </c>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61.1" customHeight="1">
      <c r="A173" s="7" t="s">
        <v>171</v>
      </c>
      <c r="B173" s="7"/>
      <c r="C173" s="25">
        <v>0</v>
      </c>
      <c r="D173" s="25">
        <v>0</v>
      </c>
      <c r="E173" s="25">
        <v>113</v>
      </c>
      <c r="F173" s="25">
        <v>0</v>
      </c>
      <c r="G173" s="25">
        <v>0</v>
      </c>
      <c r="H173" s="37">
        <v>0</v>
      </c>
      <c r="I173" s="37">
        <v>0</v>
      </c>
      <c r="J173" s="25">
        <v>0</v>
      </c>
      <c r="K173" s="25"/>
      <c r="L173" s="25">
        <v>0</v>
      </c>
      <c r="M173" s="25"/>
      <c r="N173" s="49">
        <v>0</v>
      </c>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61.1" customHeight="1">
      <c r="A174" s="7" t="s">
        <v>172</v>
      </c>
      <c r="B174" s="7"/>
      <c r="C174" s="25">
        <v>0</v>
      </c>
      <c r="D174" s="25">
        <v>0</v>
      </c>
      <c r="E174" s="25">
        <f>28.3+24</f>
        <v>52.3</v>
      </c>
      <c r="F174" s="25">
        <v>0</v>
      </c>
      <c r="G174" s="25">
        <v>0</v>
      </c>
      <c r="H174" s="37">
        <v>0</v>
      </c>
      <c r="I174" s="37">
        <v>0</v>
      </c>
      <c r="J174" s="25">
        <v>0</v>
      </c>
      <c r="K174" s="25"/>
      <c r="L174" s="25">
        <v>0</v>
      </c>
      <c r="M174" s="25"/>
      <c r="N174" s="49">
        <v>0</v>
      </c>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61.1" customHeight="1">
      <c r="A175" s="7" t="s">
        <v>173</v>
      </c>
      <c r="B175" s="7"/>
      <c r="C175" s="25">
        <v>0</v>
      </c>
      <c r="D175" s="25">
        <v>0</v>
      </c>
      <c r="E175" s="25">
        <v>657</v>
      </c>
      <c r="F175" s="25">
        <v>0</v>
      </c>
      <c r="G175" s="25">
        <v>0</v>
      </c>
      <c r="H175" s="37">
        <v>0</v>
      </c>
      <c r="I175" s="37">
        <v>0</v>
      </c>
      <c r="J175" s="25">
        <v>0</v>
      </c>
      <c r="K175" s="25"/>
      <c r="L175" s="25">
        <v>0</v>
      </c>
      <c r="M175" s="25"/>
      <c r="N175" s="49">
        <v>0</v>
      </c>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61.1" customHeight="1">
      <c r="A176" s="7" t="s">
        <v>174</v>
      </c>
      <c r="B176" s="7"/>
      <c r="C176" s="25">
        <v>0</v>
      </c>
      <c r="D176" s="25">
        <v>0</v>
      </c>
      <c r="E176" s="25">
        <v>210</v>
      </c>
      <c r="F176" s="25">
        <v>0</v>
      </c>
      <c r="G176" s="25">
        <v>0</v>
      </c>
      <c r="H176" s="37">
        <v>0</v>
      </c>
      <c r="I176" s="37">
        <v>0</v>
      </c>
      <c r="J176" s="25">
        <v>0</v>
      </c>
      <c r="K176" s="25"/>
      <c r="L176" s="25">
        <v>0</v>
      </c>
      <c r="M176" s="25"/>
      <c r="N176" s="49">
        <v>0</v>
      </c>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61.1" customHeight="1">
      <c r="A177" s="7" t="s">
        <v>175</v>
      </c>
      <c r="B177" s="7"/>
      <c r="C177" s="25">
        <v>0</v>
      </c>
      <c r="D177" s="25">
        <v>0</v>
      </c>
      <c r="E177" s="25">
        <v>16</v>
      </c>
      <c r="F177" s="25">
        <v>0</v>
      </c>
      <c r="G177" s="25">
        <v>0</v>
      </c>
      <c r="H177" s="37">
        <v>0</v>
      </c>
      <c r="I177" s="37">
        <v>0</v>
      </c>
      <c r="J177" s="25">
        <v>0</v>
      </c>
      <c r="K177" s="25"/>
      <c r="L177" s="25">
        <v>0</v>
      </c>
      <c r="M177" s="25"/>
      <c r="N177" s="49">
        <v>0</v>
      </c>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61.1" customHeight="1">
      <c r="A178" s="7" t="s">
        <v>176</v>
      </c>
      <c r="B178" s="7"/>
      <c r="C178" s="25">
        <v>0</v>
      </c>
      <c r="D178" s="25">
        <v>0</v>
      </c>
      <c r="E178" s="25">
        <v>4</v>
      </c>
      <c r="F178" s="25">
        <v>0</v>
      </c>
      <c r="G178" s="25">
        <v>0</v>
      </c>
      <c r="H178" s="37">
        <v>0</v>
      </c>
      <c r="I178" s="37">
        <v>0</v>
      </c>
      <c r="J178" s="25">
        <v>0</v>
      </c>
      <c r="K178" s="25"/>
      <c r="L178" s="25">
        <v>0</v>
      </c>
      <c r="M178" s="25"/>
      <c r="N178" s="49">
        <v>0</v>
      </c>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84.1" customHeight="1">
      <c r="A179" s="7" t="s">
        <v>177</v>
      </c>
      <c r="B179" s="7"/>
      <c r="C179" s="25">
        <v>0</v>
      </c>
      <c r="D179" s="25">
        <v>0</v>
      </c>
      <c r="E179" s="25">
        <v>20</v>
      </c>
      <c r="F179" s="25">
        <v>0</v>
      </c>
      <c r="G179" s="25">
        <v>0</v>
      </c>
      <c r="H179" s="37">
        <v>0</v>
      </c>
      <c r="I179" s="37">
        <v>0</v>
      </c>
      <c r="J179" s="25">
        <v>0</v>
      </c>
      <c r="K179" s="25"/>
      <c r="L179" s="25">
        <v>0</v>
      </c>
      <c r="M179" s="25"/>
      <c r="N179" s="49">
        <v>0</v>
      </c>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61.1" customHeight="1">
      <c r="A180" s="7" t="s">
        <v>178</v>
      </c>
      <c r="B180" s="7"/>
      <c r="C180" s="25">
        <v>0</v>
      </c>
      <c r="D180" s="25">
        <v>0</v>
      </c>
      <c r="E180" s="25">
        <v>500</v>
      </c>
      <c r="F180" s="25">
        <v>0</v>
      </c>
      <c r="G180" s="25">
        <v>0</v>
      </c>
      <c r="H180" s="37">
        <v>0</v>
      </c>
      <c r="I180" s="37">
        <v>0</v>
      </c>
      <c r="J180" s="25">
        <v>0</v>
      </c>
      <c r="K180" s="25"/>
      <c r="L180" s="25">
        <v>0</v>
      </c>
      <c r="M180" s="25"/>
      <c r="N180" s="49">
        <v>0</v>
      </c>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61.1" customHeight="1">
      <c r="A181" s="7" t="s">
        <v>179</v>
      </c>
      <c r="B181" s="7"/>
      <c r="C181" s="25">
        <v>0</v>
      </c>
      <c r="D181" s="25">
        <v>0</v>
      </c>
      <c r="E181" s="25">
        <v>0</v>
      </c>
      <c r="F181" s="25">
        <v>0</v>
      </c>
      <c r="G181" s="25">
        <v>0</v>
      </c>
      <c r="H181" s="37">
        <v>0</v>
      </c>
      <c r="I181" s="37">
        <v>0</v>
      </c>
      <c r="J181" s="25">
        <v>0</v>
      </c>
      <c r="K181" s="25"/>
      <c r="L181" s="25">
        <v>75.7</v>
      </c>
      <c r="M181" s="25"/>
      <c r="N181" s="49">
        <v>0</v>
      </c>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74.3" customHeight="1">
      <c r="A182" s="7" t="s">
        <v>180</v>
      </c>
      <c r="B182" s="7"/>
      <c r="C182" s="25">
        <v>0</v>
      </c>
      <c r="D182" s="25">
        <v>0</v>
      </c>
      <c r="E182" s="25">
        <v>0</v>
      </c>
      <c r="F182" s="25">
        <v>0</v>
      </c>
      <c r="G182" s="25">
        <v>0</v>
      </c>
      <c r="H182" s="37">
        <v>0</v>
      </c>
      <c r="I182" s="37">
        <v>1</v>
      </c>
      <c r="J182" s="25">
        <v>0</v>
      </c>
      <c r="K182" s="25"/>
      <c r="L182" s="25">
        <v>0</v>
      </c>
      <c r="M182" s="25"/>
      <c r="N182" s="49">
        <v>0</v>
      </c>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61.1" customHeight="1">
      <c r="A183" s="7" t="s">
        <v>181</v>
      </c>
      <c r="B183" s="7"/>
      <c r="C183" s="25">
        <v>0</v>
      </c>
      <c r="D183" s="25">
        <v>0</v>
      </c>
      <c r="E183" s="25">
        <v>208</v>
      </c>
      <c r="F183" s="25">
        <v>0</v>
      </c>
      <c r="G183" s="25">
        <v>0</v>
      </c>
      <c r="H183" s="37">
        <v>0</v>
      </c>
      <c r="I183" s="37">
        <v>0</v>
      </c>
      <c r="J183" s="25">
        <v>0</v>
      </c>
      <c r="K183" s="25"/>
      <c r="L183" s="25">
        <v>0</v>
      </c>
      <c r="M183" s="25"/>
      <c r="N183" s="49">
        <v>0</v>
      </c>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61.1" customHeight="1">
      <c r="A184" s="7" t="s">
        <v>182</v>
      </c>
      <c r="B184" s="7"/>
      <c r="C184" s="25">
        <v>0</v>
      </c>
      <c r="D184" s="25">
        <v>0</v>
      </c>
      <c r="E184" s="25">
        <v>660</v>
      </c>
      <c r="F184" s="25">
        <v>0</v>
      </c>
      <c r="G184" s="25">
        <v>0</v>
      </c>
      <c r="H184" s="37">
        <v>0</v>
      </c>
      <c r="I184" s="37">
        <v>0</v>
      </c>
      <c r="J184" s="25">
        <v>0</v>
      </c>
      <c r="K184" s="25"/>
      <c r="L184" s="25">
        <v>0</v>
      </c>
      <c r="M184" s="25"/>
      <c r="N184" s="49">
        <v>0</v>
      </c>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61.1" customHeight="1">
      <c r="A185" s="7" t="s">
        <v>183</v>
      </c>
      <c r="B185" s="7"/>
      <c r="C185" s="25">
        <v>0</v>
      </c>
      <c r="D185" s="25">
        <v>0</v>
      </c>
      <c r="E185" s="25">
        <v>100</v>
      </c>
      <c r="F185" s="25">
        <v>0</v>
      </c>
      <c r="G185" s="25">
        <v>0</v>
      </c>
      <c r="H185" s="37">
        <v>0</v>
      </c>
      <c r="I185" s="37">
        <v>0</v>
      </c>
      <c r="J185" s="25">
        <v>0</v>
      </c>
      <c r="K185" s="25"/>
      <c r="L185" s="25">
        <v>0</v>
      </c>
      <c r="M185" s="25"/>
      <c r="N185" s="49">
        <v>0</v>
      </c>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61.1" customHeight="1">
      <c r="A186" s="7" t="s">
        <v>184</v>
      </c>
      <c r="B186" s="7"/>
      <c r="C186" s="25">
        <v>0</v>
      </c>
      <c r="D186" s="25">
        <v>0</v>
      </c>
      <c r="E186" s="25">
        <v>0</v>
      </c>
      <c r="F186" s="25">
        <v>0</v>
      </c>
      <c r="G186" s="25">
        <v>0</v>
      </c>
      <c r="H186" s="37">
        <v>0</v>
      </c>
      <c r="I186" s="37">
        <v>0</v>
      </c>
      <c r="J186" s="25">
        <v>0</v>
      </c>
      <c r="K186" s="25"/>
      <c r="L186" s="25">
        <v>0</v>
      </c>
      <c r="M186" s="25"/>
      <c r="N186" s="49">
        <v>21</v>
      </c>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61.1" customHeight="1">
      <c r="A187" s="7" t="s">
        <v>185</v>
      </c>
      <c r="B187" s="7"/>
      <c r="C187" s="25">
        <v>0</v>
      </c>
      <c r="D187" s="25">
        <v>0</v>
      </c>
      <c r="E187" s="25">
        <v>62.5</v>
      </c>
      <c r="F187" s="25">
        <v>0</v>
      </c>
      <c r="G187" s="25">
        <v>0</v>
      </c>
      <c r="H187" s="37">
        <v>0</v>
      </c>
      <c r="I187" s="37">
        <v>0</v>
      </c>
      <c r="J187" s="25">
        <v>0</v>
      </c>
      <c r="K187" s="25"/>
      <c r="L187" s="25">
        <v>0</v>
      </c>
      <c r="M187" s="25"/>
      <c r="N187" s="49">
        <v>0</v>
      </c>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61.1" customHeight="1">
      <c r="A188" s="7" t="s">
        <v>186</v>
      </c>
      <c r="B188" s="7"/>
      <c r="C188" s="25">
        <v>0</v>
      </c>
      <c r="D188" s="25">
        <v>0</v>
      </c>
      <c r="E188" s="25">
        <v>4.5</v>
      </c>
      <c r="F188" s="25">
        <v>0</v>
      </c>
      <c r="G188" s="25">
        <v>0</v>
      </c>
      <c r="H188" s="37">
        <v>0</v>
      </c>
      <c r="I188" s="37">
        <v>0</v>
      </c>
      <c r="J188" s="25">
        <v>0</v>
      </c>
      <c r="K188" s="25"/>
      <c r="L188" s="25">
        <v>0</v>
      </c>
      <c r="M188" s="25"/>
      <c r="N188" s="49">
        <v>0</v>
      </c>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61.1" customHeight="1">
      <c r="A189" s="7" t="s">
        <v>187</v>
      </c>
      <c r="B189" s="7"/>
      <c r="C189" s="25">
        <v>0</v>
      </c>
      <c r="D189" s="25">
        <v>0</v>
      </c>
      <c r="E189" s="25">
        <v>214.5</v>
      </c>
      <c r="F189" s="25">
        <v>0</v>
      </c>
      <c r="G189" s="25">
        <v>0</v>
      </c>
      <c r="H189" s="37">
        <v>0</v>
      </c>
      <c r="I189" s="37">
        <v>0</v>
      </c>
      <c r="J189" s="25">
        <v>0</v>
      </c>
      <c r="K189" s="25"/>
      <c r="L189" s="25">
        <v>0</v>
      </c>
      <c r="M189" s="25"/>
      <c r="N189" s="49">
        <v>0</v>
      </c>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61.1" customHeight="1">
      <c r="A190" s="7" t="s">
        <v>188</v>
      </c>
      <c r="B190" s="7"/>
      <c r="C190" s="25">
        <v>0</v>
      </c>
      <c r="D190" s="25">
        <v>0</v>
      </c>
      <c r="E190" s="25">
        <v>101</v>
      </c>
      <c r="F190" s="25">
        <v>0</v>
      </c>
      <c r="G190" s="25">
        <v>0</v>
      </c>
      <c r="H190" s="37">
        <v>0</v>
      </c>
      <c r="I190" s="37">
        <v>0</v>
      </c>
      <c r="J190" s="25">
        <v>0</v>
      </c>
      <c r="K190" s="25"/>
      <c r="L190" s="25">
        <v>0</v>
      </c>
      <c r="M190" s="25"/>
      <c r="N190" s="49">
        <v>0</v>
      </c>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77.1" customHeight="1">
      <c r="A191" s="7" t="s">
        <v>189</v>
      </c>
      <c r="B191" s="7"/>
      <c r="C191" s="25">
        <v>0</v>
      </c>
      <c r="D191" s="25">
        <v>0</v>
      </c>
      <c r="E191" s="25">
        <v>0</v>
      </c>
      <c r="F191" s="25">
        <v>0</v>
      </c>
      <c r="G191" s="25">
        <v>0</v>
      </c>
      <c r="H191" s="37">
        <v>0</v>
      </c>
      <c r="I191" s="37">
        <v>1</v>
      </c>
      <c r="J191" s="25">
        <v>0</v>
      </c>
      <c r="K191" s="25"/>
      <c r="L191" s="25">
        <v>0</v>
      </c>
      <c r="M191" s="25"/>
      <c r="N191" s="49">
        <v>0</v>
      </c>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61.1" customHeight="1">
      <c r="A192" s="7" t="s">
        <v>190</v>
      </c>
      <c r="B192" s="7"/>
      <c r="C192" s="25">
        <v>0</v>
      </c>
      <c r="D192" s="25">
        <v>0</v>
      </c>
      <c r="E192" s="25">
        <v>83.5</v>
      </c>
      <c r="F192" s="25">
        <v>0</v>
      </c>
      <c r="G192" s="25">
        <v>0</v>
      </c>
      <c r="H192" s="37">
        <v>0</v>
      </c>
      <c r="I192" s="37">
        <v>0</v>
      </c>
      <c r="J192" s="25">
        <v>0</v>
      </c>
      <c r="K192" s="25"/>
      <c r="L192" s="25">
        <v>0</v>
      </c>
      <c r="M192" s="25"/>
      <c r="N192" s="49">
        <v>0</v>
      </c>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61.1" customHeight="1">
      <c r="A193" s="7" t="s">
        <v>191</v>
      </c>
      <c r="B193" s="7"/>
      <c r="C193" s="25">
        <v>0</v>
      </c>
      <c r="D193" s="25">
        <v>0</v>
      </c>
      <c r="E193" s="25">
        <v>40</v>
      </c>
      <c r="F193" s="25">
        <v>0</v>
      </c>
      <c r="G193" s="25">
        <v>0</v>
      </c>
      <c r="H193" s="37">
        <v>0</v>
      </c>
      <c r="I193" s="37">
        <v>0</v>
      </c>
      <c r="J193" s="25">
        <v>0</v>
      </c>
      <c r="K193" s="25"/>
      <c r="L193" s="25">
        <v>0</v>
      </c>
      <c r="M193" s="25"/>
      <c r="N193" s="49">
        <v>0</v>
      </c>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61.1" customHeight="1">
      <c r="A194" s="7" t="s">
        <v>192</v>
      </c>
      <c r="B194" s="7"/>
      <c r="C194" s="25">
        <v>0</v>
      </c>
      <c r="D194" s="25">
        <v>0</v>
      </c>
      <c r="E194" s="25">
        <v>0</v>
      </c>
      <c r="F194" s="25">
        <v>0</v>
      </c>
      <c r="G194" s="25">
        <v>17</v>
      </c>
      <c r="H194" s="37">
        <v>0</v>
      </c>
      <c r="I194" s="37">
        <v>0</v>
      </c>
      <c r="J194" s="25">
        <v>0</v>
      </c>
      <c r="K194" s="25"/>
      <c r="L194" s="25">
        <v>0</v>
      </c>
      <c r="M194" s="25"/>
      <c r="N194" s="49">
        <v>0</v>
      </c>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61.1" customHeight="1">
      <c r="A195" s="7" t="s">
        <v>193</v>
      </c>
      <c r="B195" s="7"/>
      <c r="C195" s="25">
        <v>0</v>
      </c>
      <c r="D195" s="25">
        <v>0</v>
      </c>
      <c r="E195" s="25">
        <v>0</v>
      </c>
      <c r="F195" s="25">
        <v>0</v>
      </c>
      <c r="G195" s="25">
        <v>108</v>
      </c>
      <c r="H195" s="37">
        <v>0</v>
      </c>
      <c r="I195" s="37">
        <v>0</v>
      </c>
      <c r="J195" s="25">
        <v>0</v>
      </c>
      <c r="K195" s="25"/>
      <c r="L195" s="25">
        <v>0</v>
      </c>
      <c r="M195" s="25"/>
      <c r="N195" s="49">
        <v>0</v>
      </c>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61.1" customHeight="1">
      <c r="A196" s="7" t="s">
        <v>194</v>
      </c>
      <c r="B196" s="7"/>
      <c r="C196" s="25">
        <v>0</v>
      </c>
      <c r="D196" s="25">
        <v>0</v>
      </c>
      <c r="E196" s="25">
        <v>0</v>
      </c>
      <c r="F196" s="25">
        <v>0</v>
      </c>
      <c r="G196" s="25">
        <v>49.49</v>
      </c>
      <c r="H196" s="37">
        <v>0</v>
      </c>
      <c r="I196" s="37">
        <v>0</v>
      </c>
      <c r="J196" s="25">
        <v>0</v>
      </c>
      <c r="K196" s="25"/>
      <c r="L196" s="25">
        <v>0</v>
      </c>
      <c r="M196" s="25"/>
      <c r="N196" s="49">
        <v>0</v>
      </c>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61.1" customHeight="1">
      <c r="A197" s="7" t="s">
        <v>195</v>
      </c>
      <c r="B197" s="7"/>
      <c r="C197" s="25">
        <v>0</v>
      </c>
      <c r="D197" s="25">
        <v>0</v>
      </c>
      <c r="E197" s="25">
        <v>120</v>
      </c>
      <c r="F197" s="25">
        <v>0</v>
      </c>
      <c r="G197" s="25">
        <v>0</v>
      </c>
      <c r="H197" s="37">
        <v>0</v>
      </c>
      <c r="I197" s="37">
        <v>0</v>
      </c>
      <c r="J197" s="25">
        <v>0</v>
      </c>
      <c r="K197" s="25"/>
      <c r="L197" s="25">
        <v>0</v>
      </c>
      <c r="M197" s="25"/>
      <c r="N197" s="49">
        <v>0</v>
      </c>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61.1" customHeight="1">
      <c r="A198" s="7" t="s">
        <v>196</v>
      </c>
      <c r="B198" s="7"/>
      <c r="C198" s="25">
        <v>0</v>
      </c>
      <c r="D198" s="25">
        <v>0</v>
      </c>
      <c r="E198" s="25">
        <v>14.8</v>
      </c>
      <c r="F198" s="25">
        <v>0</v>
      </c>
      <c r="G198" s="25">
        <v>0</v>
      </c>
      <c r="H198" s="37">
        <v>0</v>
      </c>
      <c r="I198" s="37">
        <v>0</v>
      </c>
      <c r="J198" s="25">
        <v>0</v>
      </c>
      <c r="K198" s="25"/>
      <c r="L198" s="25">
        <v>0</v>
      </c>
      <c r="M198" s="25"/>
      <c r="N198" s="49">
        <v>0</v>
      </c>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61.1" customHeight="1">
      <c r="A199" s="7" t="s">
        <v>197</v>
      </c>
      <c r="B199" s="7"/>
      <c r="C199" s="25">
        <v>0</v>
      </c>
      <c r="D199" s="25">
        <v>0</v>
      </c>
      <c r="E199" s="25">
        <v>9</v>
      </c>
      <c r="F199" s="25">
        <v>0</v>
      </c>
      <c r="G199" s="25">
        <v>0</v>
      </c>
      <c r="H199" s="37">
        <v>0</v>
      </c>
      <c r="I199" s="37">
        <v>0</v>
      </c>
      <c r="J199" s="25">
        <v>0</v>
      </c>
      <c r="K199" s="25"/>
      <c r="L199" s="25">
        <v>0</v>
      </c>
      <c r="M199" s="25"/>
      <c r="N199" s="49">
        <v>0</v>
      </c>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79.75" customHeight="1">
      <c r="A200" s="7" t="s">
        <v>198</v>
      </c>
      <c r="B200" s="7"/>
      <c r="C200" s="25">
        <v>0</v>
      </c>
      <c r="D200" s="25">
        <v>0</v>
      </c>
      <c r="E200" s="25">
        <v>12.4</v>
      </c>
      <c r="F200" s="25">
        <v>0</v>
      </c>
      <c r="G200" s="25">
        <v>0</v>
      </c>
      <c r="H200" s="37">
        <v>0</v>
      </c>
      <c r="I200" s="37">
        <v>0</v>
      </c>
      <c r="J200" s="25">
        <v>0</v>
      </c>
      <c r="K200" s="25"/>
      <c r="L200" s="25">
        <v>0</v>
      </c>
      <c r="M200" s="25"/>
      <c r="N200" s="49">
        <v>0</v>
      </c>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61.1" customHeight="1">
      <c r="A201" s="7" t="s">
        <v>199</v>
      </c>
      <c r="B201" s="7"/>
      <c r="C201" s="25">
        <v>0</v>
      </c>
      <c r="D201" s="25">
        <v>0</v>
      </c>
      <c r="E201" s="25">
        <v>2</v>
      </c>
      <c r="F201" s="25">
        <v>0</v>
      </c>
      <c r="G201" s="25">
        <v>0</v>
      </c>
      <c r="H201" s="37">
        <v>0</v>
      </c>
      <c r="I201" s="37">
        <v>0</v>
      </c>
      <c r="J201" s="25">
        <v>0</v>
      </c>
      <c r="K201" s="25"/>
      <c r="L201" s="25">
        <v>0</v>
      </c>
      <c r="M201" s="25"/>
      <c r="N201" s="49">
        <v>0</v>
      </c>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61.1" customHeight="1">
      <c r="A202" s="7" t="s">
        <v>200</v>
      </c>
      <c r="B202" s="7"/>
      <c r="C202" s="25">
        <v>0</v>
      </c>
      <c r="D202" s="25">
        <v>0</v>
      </c>
      <c r="E202" s="25">
        <v>69.9</v>
      </c>
      <c r="F202" s="25">
        <v>0</v>
      </c>
      <c r="G202" s="25">
        <v>0</v>
      </c>
      <c r="H202" s="37">
        <v>0</v>
      </c>
      <c r="I202" s="37">
        <v>0</v>
      </c>
      <c r="J202" s="25">
        <v>0</v>
      </c>
      <c r="K202" s="25"/>
      <c r="L202" s="25">
        <v>0</v>
      </c>
      <c r="M202" s="25"/>
      <c r="N202" s="49">
        <v>0</v>
      </c>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61.1" customHeight="1">
      <c r="A203" s="7" t="s">
        <v>201</v>
      </c>
      <c r="B203" s="7"/>
      <c r="C203" s="25">
        <v>0</v>
      </c>
      <c r="D203" s="25">
        <v>0</v>
      </c>
      <c r="E203" s="25">
        <v>0</v>
      </c>
      <c r="F203" s="25">
        <v>0</v>
      </c>
      <c r="G203" s="25">
        <v>89.9</v>
      </c>
      <c r="H203" s="37">
        <v>0</v>
      </c>
      <c r="I203" s="37">
        <v>0</v>
      </c>
      <c r="J203" s="25">
        <v>0</v>
      </c>
      <c r="K203" s="25"/>
      <c r="L203" s="25">
        <v>0</v>
      </c>
      <c r="M203" s="25"/>
      <c r="N203" s="49">
        <v>0</v>
      </c>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61.1" customHeight="1">
      <c r="A204" s="7" t="s">
        <v>202</v>
      </c>
      <c r="B204" s="7"/>
      <c r="C204" s="25">
        <v>0</v>
      </c>
      <c r="D204" s="25">
        <v>0</v>
      </c>
      <c r="E204" s="25">
        <v>0</v>
      </c>
      <c r="F204" s="25">
        <v>0</v>
      </c>
      <c r="G204" s="25">
        <v>14</v>
      </c>
      <c r="H204" s="37">
        <v>0</v>
      </c>
      <c r="I204" s="37">
        <v>0</v>
      </c>
      <c r="J204" s="25">
        <v>0</v>
      </c>
      <c r="K204" s="25"/>
      <c r="L204" s="25">
        <v>0</v>
      </c>
      <c r="M204" s="25"/>
      <c r="N204" s="49">
        <v>0</v>
      </c>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61.1" customHeight="1">
      <c r="A205" s="7" t="s">
        <v>203</v>
      </c>
      <c r="B205" s="7"/>
      <c r="C205" s="25">
        <v>0</v>
      </c>
      <c r="D205" s="25">
        <v>0</v>
      </c>
      <c r="E205" s="25">
        <v>0</v>
      </c>
      <c r="F205" s="25">
        <v>0</v>
      </c>
      <c r="G205" s="25">
        <v>52.9</v>
      </c>
      <c r="H205" s="37">
        <v>0</v>
      </c>
      <c r="I205" s="37">
        <v>0</v>
      </c>
      <c r="J205" s="25">
        <v>0</v>
      </c>
      <c r="K205" s="25"/>
      <c r="L205" s="25">
        <v>0</v>
      </c>
      <c r="M205" s="25"/>
      <c r="N205" s="49">
        <v>0</v>
      </c>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61.1" customHeight="1">
      <c r="A206" s="7" t="s">
        <v>204</v>
      </c>
      <c r="B206" s="7"/>
      <c r="C206" s="25">
        <v>0</v>
      </c>
      <c r="D206" s="25">
        <v>0</v>
      </c>
      <c r="E206" s="25">
        <v>0</v>
      </c>
      <c r="F206" s="25">
        <v>0</v>
      </c>
      <c r="G206" s="25">
        <v>19.2</v>
      </c>
      <c r="H206" s="37">
        <v>0</v>
      </c>
      <c r="I206" s="37">
        <v>0</v>
      </c>
      <c r="J206" s="25">
        <v>0</v>
      </c>
      <c r="K206" s="25"/>
      <c r="L206" s="25">
        <v>0</v>
      </c>
      <c r="M206" s="25"/>
      <c r="N206" s="49">
        <v>0</v>
      </c>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99.3" customHeight="1">
      <c r="A207" s="7" t="s">
        <v>205</v>
      </c>
      <c r="B207" s="7"/>
      <c r="C207" s="25">
        <v>0</v>
      </c>
      <c r="D207" s="25">
        <v>0</v>
      </c>
      <c r="E207" s="25">
        <v>0</v>
      </c>
      <c r="F207" s="25">
        <v>0</v>
      </c>
      <c r="G207" s="25">
        <v>84</v>
      </c>
      <c r="H207" s="37">
        <v>0</v>
      </c>
      <c r="I207" s="37">
        <v>0</v>
      </c>
      <c r="J207" s="25">
        <v>0</v>
      </c>
      <c r="K207" s="25"/>
      <c r="L207" s="25">
        <v>0</v>
      </c>
      <c r="M207" s="25"/>
      <c r="N207" s="49">
        <v>0</v>
      </c>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61.1" customHeight="1">
      <c r="A208" s="7" t="s">
        <v>206</v>
      </c>
      <c r="B208" s="7"/>
      <c r="C208" s="25">
        <v>0</v>
      </c>
      <c r="D208" s="25">
        <v>0</v>
      </c>
      <c r="E208" s="25">
        <v>0</v>
      </c>
      <c r="F208" s="25">
        <v>0</v>
      </c>
      <c r="G208" s="25">
        <v>40</v>
      </c>
      <c r="H208" s="37">
        <v>0</v>
      </c>
      <c r="I208" s="37">
        <v>0</v>
      </c>
      <c r="J208" s="25">
        <v>0</v>
      </c>
      <c r="K208" s="25"/>
      <c r="L208" s="25">
        <v>0</v>
      </c>
      <c r="M208" s="25"/>
      <c r="N208" s="49">
        <v>0</v>
      </c>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61.1" customHeight="1">
      <c r="A209" s="7" t="s">
        <v>207</v>
      </c>
      <c r="B209" s="7"/>
      <c r="C209" s="25">
        <v>0</v>
      </c>
      <c r="D209" s="25">
        <v>0</v>
      </c>
      <c r="E209" s="25">
        <v>0</v>
      </c>
      <c r="F209" s="25">
        <v>0</v>
      </c>
      <c r="G209" s="25">
        <v>125</v>
      </c>
      <c r="H209" s="37">
        <v>0</v>
      </c>
      <c r="I209" s="37">
        <v>0</v>
      </c>
      <c r="J209" s="25">
        <v>0</v>
      </c>
      <c r="K209" s="25"/>
      <c r="L209" s="25">
        <v>0</v>
      </c>
      <c r="M209" s="25"/>
      <c r="N209" s="49">
        <v>0</v>
      </c>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79.75" customHeight="1">
      <c r="A210" s="7" t="s">
        <v>208</v>
      </c>
      <c r="B210" s="7"/>
      <c r="C210" s="25">
        <v>0</v>
      </c>
      <c r="D210" s="25">
        <v>0</v>
      </c>
      <c r="E210" s="25">
        <v>0</v>
      </c>
      <c r="F210" s="25">
        <v>0</v>
      </c>
      <c r="G210" s="25">
        <v>9</v>
      </c>
      <c r="H210" s="37">
        <v>0</v>
      </c>
      <c r="I210" s="37">
        <v>0</v>
      </c>
      <c r="J210" s="25">
        <v>0</v>
      </c>
      <c r="K210" s="25"/>
      <c r="L210" s="25">
        <v>0</v>
      </c>
      <c r="M210" s="25"/>
      <c r="N210" s="49">
        <v>0</v>
      </c>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61.1" customHeight="1">
      <c r="A211" s="7" t="s">
        <v>196</v>
      </c>
      <c r="B211" s="7"/>
      <c r="C211" s="25">
        <v>0</v>
      </c>
      <c r="D211" s="25">
        <v>0</v>
      </c>
      <c r="E211" s="25">
        <v>14.8</v>
      </c>
      <c r="F211" s="25">
        <v>0</v>
      </c>
      <c r="G211" s="25">
        <v>0</v>
      </c>
      <c r="H211" s="37">
        <v>0</v>
      </c>
      <c r="I211" s="37">
        <v>0</v>
      </c>
      <c r="J211" s="25">
        <v>0</v>
      </c>
      <c r="K211" s="25"/>
      <c r="L211" s="25">
        <v>0</v>
      </c>
      <c r="M211" s="25"/>
      <c r="N211" s="49">
        <v>0</v>
      </c>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61.1" customHeight="1">
      <c r="A212" s="7" t="s">
        <v>209</v>
      </c>
      <c r="B212" s="7"/>
      <c r="C212" s="25">
        <v>0</v>
      </c>
      <c r="D212" s="25">
        <v>0</v>
      </c>
      <c r="E212" s="25">
        <v>0</v>
      </c>
      <c r="F212" s="25">
        <v>0</v>
      </c>
      <c r="G212" s="25">
        <v>0</v>
      </c>
      <c r="H212" s="37">
        <v>0</v>
      </c>
      <c r="I212" s="37">
        <v>0</v>
      </c>
      <c r="J212" s="25">
        <v>0</v>
      </c>
      <c r="K212" s="25"/>
      <c r="L212" s="25">
        <v>4</v>
      </c>
      <c r="M212" s="25"/>
      <c r="N212" s="49">
        <v>0</v>
      </c>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61.1" customHeight="1">
      <c r="A213" s="7" t="s">
        <v>210</v>
      </c>
      <c r="B213" s="7"/>
      <c r="C213" s="25">
        <v>0</v>
      </c>
      <c r="D213" s="25">
        <v>0</v>
      </c>
      <c r="E213" s="25">
        <v>0</v>
      </c>
      <c r="F213" s="25">
        <v>0</v>
      </c>
      <c r="G213" s="25">
        <v>0</v>
      </c>
      <c r="H213" s="37">
        <v>0</v>
      </c>
      <c r="I213" s="37">
        <v>0</v>
      </c>
      <c r="J213" s="25">
        <v>0</v>
      </c>
      <c r="K213" s="25"/>
      <c r="L213" s="25">
        <v>33</v>
      </c>
      <c r="M213" s="25"/>
      <c r="N213" s="49">
        <v>0</v>
      </c>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61.1" customHeight="1">
      <c r="A214" s="7" t="s">
        <v>211</v>
      </c>
      <c r="B214" s="7"/>
      <c r="C214" s="25">
        <v>0</v>
      </c>
      <c r="D214" s="25">
        <v>0</v>
      </c>
      <c r="E214" s="25">
        <v>0</v>
      </c>
      <c r="F214" s="25">
        <v>0</v>
      </c>
      <c r="G214" s="25">
        <v>0</v>
      </c>
      <c r="H214" s="37">
        <v>1</v>
      </c>
      <c r="I214" s="37">
        <v>1</v>
      </c>
      <c r="J214" s="25">
        <v>0</v>
      </c>
      <c r="K214" s="25"/>
      <c r="L214" s="25">
        <v>40.65</v>
      </c>
      <c r="M214" s="25"/>
      <c r="N214" s="49">
        <v>0</v>
      </c>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61.1" customHeight="1">
      <c r="A215" s="7" t="s">
        <v>212</v>
      </c>
      <c r="B215" s="7"/>
      <c r="C215" s="25">
        <v>0</v>
      </c>
      <c r="D215" s="25">
        <v>0</v>
      </c>
      <c r="E215" s="25">
        <v>14.5</v>
      </c>
      <c r="F215" s="25">
        <v>0</v>
      </c>
      <c r="G215" s="25">
        <v>0</v>
      </c>
      <c r="H215" s="37">
        <v>0</v>
      </c>
      <c r="I215" s="37">
        <v>0</v>
      </c>
      <c r="J215" s="25">
        <v>10</v>
      </c>
      <c r="K215" s="25"/>
      <c r="L215" s="25">
        <v>0</v>
      </c>
      <c r="M215" s="25"/>
      <c r="N215" s="49">
        <v>0</v>
      </c>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61.1" customHeight="1">
      <c r="A216" s="7" t="s">
        <v>213</v>
      </c>
      <c r="B216" s="7"/>
      <c r="C216" s="25">
        <v>0</v>
      </c>
      <c r="D216" s="25">
        <v>0</v>
      </c>
      <c r="E216" s="25">
        <v>24.5</v>
      </c>
      <c r="F216" s="25">
        <v>0</v>
      </c>
      <c r="G216" s="25">
        <v>0</v>
      </c>
      <c r="H216" s="37">
        <v>0</v>
      </c>
      <c r="I216" s="37">
        <v>0</v>
      </c>
      <c r="J216" s="25">
        <v>16.9</v>
      </c>
      <c r="K216" s="25"/>
      <c r="L216" s="25">
        <v>0</v>
      </c>
      <c r="M216" s="25"/>
      <c r="N216" s="49">
        <v>0</v>
      </c>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61.1" customHeight="1">
      <c r="A217" s="7" t="s">
        <v>214</v>
      </c>
      <c r="B217" s="7"/>
      <c r="C217" s="25">
        <v>0</v>
      </c>
      <c r="D217" s="25">
        <v>0</v>
      </c>
      <c r="E217" s="25">
        <v>10.3</v>
      </c>
      <c r="F217" s="25">
        <v>0</v>
      </c>
      <c r="G217" s="25">
        <v>0</v>
      </c>
      <c r="H217" s="37">
        <v>0</v>
      </c>
      <c r="I217" s="37">
        <v>0</v>
      </c>
      <c r="J217" s="25">
        <v>0</v>
      </c>
      <c r="K217" s="25"/>
      <c r="L217" s="25">
        <v>0</v>
      </c>
      <c r="M217" s="25"/>
      <c r="N217" s="49">
        <v>0</v>
      </c>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61.1" customHeight="1">
      <c r="A218" s="7" t="s">
        <v>215</v>
      </c>
      <c r="B218" s="7"/>
      <c r="C218" s="25">
        <v>0</v>
      </c>
      <c r="D218" s="25">
        <v>0</v>
      </c>
      <c r="E218" s="25">
        <v>115.7</v>
      </c>
      <c r="F218" s="25">
        <v>0</v>
      </c>
      <c r="G218" s="25">
        <v>0</v>
      </c>
      <c r="H218" s="37">
        <v>0</v>
      </c>
      <c r="I218" s="37">
        <v>0</v>
      </c>
      <c r="J218" s="25">
        <v>0</v>
      </c>
      <c r="K218" s="25"/>
      <c r="L218" s="25">
        <v>15.7</v>
      </c>
      <c r="M218" s="25"/>
      <c r="N218" s="49">
        <v>0</v>
      </c>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61.1" customHeight="1">
      <c r="A219" s="7" t="s">
        <v>216</v>
      </c>
      <c r="B219" s="7"/>
      <c r="C219" s="25">
        <v>0</v>
      </c>
      <c r="D219" s="25">
        <v>0</v>
      </c>
      <c r="E219" s="25">
        <v>44.3</v>
      </c>
      <c r="F219" s="25">
        <v>0</v>
      </c>
      <c r="G219" s="25">
        <v>0</v>
      </c>
      <c r="H219" s="37">
        <v>0</v>
      </c>
      <c r="I219" s="37">
        <v>0</v>
      </c>
      <c r="J219" s="25">
        <v>0</v>
      </c>
      <c r="K219" s="25"/>
      <c r="L219" s="25">
        <v>0</v>
      </c>
      <c r="M219" s="25"/>
      <c r="N219" s="49">
        <v>0</v>
      </c>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61.1" customHeight="1">
      <c r="A220" s="7" t="s">
        <v>217</v>
      </c>
      <c r="B220" s="7"/>
      <c r="C220" s="25">
        <v>0</v>
      </c>
      <c r="D220" s="25">
        <v>0</v>
      </c>
      <c r="E220" s="25">
        <v>0</v>
      </c>
      <c r="F220" s="25">
        <v>0</v>
      </c>
      <c r="G220" s="25">
        <v>0</v>
      </c>
      <c r="H220" s="37">
        <v>0</v>
      </c>
      <c r="I220" s="37">
        <v>0</v>
      </c>
      <c r="J220" s="25">
        <v>0</v>
      </c>
      <c r="K220" s="25"/>
      <c r="L220" s="25">
        <v>26</v>
      </c>
      <c r="M220" s="25"/>
      <c r="N220" s="49">
        <v>0</v>
      </c>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61.1" customHeight="1">
      <c r="A221" s="7" t="s">
        <v>218</v>
      </c>
      <c r="B221" s="7"/>
      <c r="C221" s="25">
        <v>0</v>
      </c>
      <c r="D221" s="25">
        <v>0</v>
      </c>
      <c r="E221" s="25">
        <v>0</v>
      </c>
      <c r="F221" s="25">
        <v>0</v>
      </c>
      <c r="G221" s="25">
        <v>0</v>
      </c>
      <c r="H221" s="37">
        <v>0</v>
      </c>
      <c r="I221" s="37">
        <v>0</v>
      </c>
      <c r="J221" s="25">
        <v>0</v>
      </c>
      <c r="K221" s="25"/>
      <c r="L221" s="25">
        <v>17.08</v>
      </c>
      <c r="M221" s="25"/>
      <c r="N221" s="49">
        <v>0</v>
      </c>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61.1" customHeight="1">
      <c r="A222" s="7" t="s">
        <v>219</v>
      </c>
      <c r="B222" s="7"/>
      <c r="C222" s="25">
        <v>0</v>
      </c>
      <c r="D222" s="25">
        <v>0</v>
      </c>
      <c r="E222" s="25">
        <v>10</v>
      </c>
      <c r="F222" s="25">
        <v>0</v>
      </c>
      <c r="G222" s="25">
        <v>0</v>
      </c>
      <c r="H222" s="37">
        <v>0</v>
      </c>
      <c r="I222" s="37">
        <v>0</v>
      </c>
      <c r="J222" s="25">
        <v>0</v>
      </c>
      <c r="K222" s="25"/>
      <c r="L222" s="25">
        <v>0</v>
      </c>
      <c r="M222" s="25"/>
      <c r="N222" s="49">
        <v>0</v>
      </c>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61.1" customHeight="1">
      <c r="A223" s="7" t="s">
        <v>220</v>
      </c>
      <c r="B223" s="7"/>
      <c r="C223" s="25">
        <v>0</v>
      </c>
      <c r="D223" s="25">
        <v>0</v>
      </c>
      <c r="E223" s="25">
        <v>4473.5</v>
      </c>
      <c r="F223" s="25">
        <v>0</v>
      </c>
      <c r="G223" s="25">
        <v>0</v>
      </c>
      <c r="H223" s="37">
        <v>0</v>
      </c>
      <c r="I223" s="37">
        <v>0</v>
      </c>
      <c r="J223" s="25">
        <v>0</v>
      </c>
      <c r="K223" s="25"/>
      <c r="L223" s="25">
        <v>0</v>
      </c>
      <c r="M223" s="25"/>
      <c r="N223" s="49">
        <v>0</v>
      </c>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61.1" customHeight="1">
      <c r="A224" s="7" t="s">
        <v>221</v>
      </c>
      <c r="B224" s="7"/>
      <c r="C224" s="25">
        <v>0</v>
      </c>
      <c r="D224" s="25">
        <v>0</v>
      </c>
      <c r="E224" s="25">
        <v>30</v>
      </c>
      <c r="F224" s="25">
        <v>0</v>
      </c>
      <c r="G224" s="25">
        <v>0</v>
      </c>
      <c r="H224" s="37">
        <v>0</v>
      </c>
      <c r="I224" s="37">
        <v>0</v>
      </c>
      <c r="J224" s="25">
        <v>0</v>
      </c>
      <c r="K224" s="25"/>
      <c r="L224" s="25">
        <v>0</v>
      </c>
      <c r="M224" s="25"/>
      <c r="N224" s="49">
        <v>0</v>
      </c>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61.1" customHeight="1">
      <c r="A225" s="7" t="s">
        <v>222</v>
      </c>
      <c r="B225" s="7"/>
      <c r="C225" s="25">
        <v>0</v>
      </c>
      <c r="D225" s="25">
        <v>0</v>
      </c>
      <c r="E225" s="25">
        <v>21</v>
      </c>
      <c r="F225" s="25">
        <v>0</v>
      </c>
      <c r="G225" s="25">
        <v>0</v>
      </c>
      <c r="H225" s="37">
        <v>0</v>
      </c>
      <c r="I225" s="37">
        <v>0</v>
      </c>
      <c r="J225" s="25">
        <v>0</v>
      </c>
      <c r="K225" s="25"/>
      <c r="L225" s="25">
        <v>0</v>
      </c>
      <c r="M225" s="25"/>
      <c r="N225" s="49">
        <v>0</v>
      </c>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61.1" customHeight="1">
      <c r="A226" s="7" t="s">
        <v>223</v>
      </c>
      <c r="B226" s="7"/>
      <c r="C226" s="25">
        <v>0</v>
      </c>
      <c r="D226" s="25">
        <v>0</v>
      </c>
      <c r="E226" s="25">
        <v>50</v>
      </c>
      <c r="F226" s="25">
        <v>0</v>
      </c>
      <c r="G226" s="25">
        <v>0</v>
      </c>
      <c r="H226" s="37">
        <v>0</v>
      </c>
      <c r="I226" s="37">
        <v>0</v>
      </c>
      <c r="J226" s="25">
        <v>0</v>
      </c>
      <c r="K226" s="25"/>
      <c r="L226" s="25">
        <v>0</v>
      </c>
      <c r="M226" s="25"/>
      <c r="N226" s="49">
        <v>0</v>
      </c>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61.1" customHeight="1">
      <c r="A227" s="7" t="s">
        <v>224</v>
      </c>
      <c r="B227" s="7"/>
      <c r="C227" s="25">
        <v>0</v>
      </c>
      <c r="D227" s="25">
        <v>0</v>
      </c>
      <c r="E227" s="25">
        <v>55</v>
      </c>
      <c r="F227" s="25">
        <v>0</v>
      </c>
      <c r="G227" s="25">
        <v>0</v>
      </c>
      <c r="H227" s="37">
        <v>0</v>
      </c>
      <c r="I227" s="37">
        <v>0</v>
      </c>
      <c r="J227" s="25">
        <v>0</v>
      </c>
      <c r="K227" s="25"/>
      <c r="L227" s="25">
        <v>0</v>
      </c>
      <c r="M227" s="25"/>
      <c r="N227" s="49">
        <v>0</v>
      </c>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61.1" customHeight="1">
      <c r="A228" s="7" t="s">
        <v>225</v>
      </c>
      <c r="B228" s="7"/>
      <c r="C228" s="25">
        <v>0</v>
      </c>
      <c r="D228" s="25">
        <v>0</v>
      </c>
      <c r="E228" s="25">
        <v>0</v>
      </c>
      <c r="F228" s="25">
        <v>0</v>
      </c>
      <c r="G228" s="25">
        <v>44.53</v>
      </c>
      <c r="H228" s="37">
        <v>0</v>
      </c>
      <c r="I228" s="37">
        <v>0</v>
      </c>
      <c r="J228" s="25">
        <v>0</v>
      </c>
      <c r="K228" s="25"/>
      <c r="L228" s="25">
        <v>0</v>
      </c>
      <c r="M228" s="25"/>
      <c r="N228" s="49">
        <v>0</v>
      </c>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61.1" customHeight="1">
      <c r="A229" s="7" t="s">
        <v>226</v>
      </c>
      <c r="B229" s="7"/>
      <c r="C229" s="25">
        <v>0</v>
      </c>
      <c r="D229" s="25">
        <v>0</v>
      </c>
      <c r="E229" s="25">
        <v>0</v>
      </c>
      <c r="F229" s="25">
        <v>0</v>
      </c>
      <c r="G229" s="25">
        <v>41.14</v>
      </c>
      <c r="H229" s="37">
        <v>0</v>
      </c>
      <c r="I229" s="37">
        <v>0</v>
      </c>
      <c r="J229" s="25">
        <v>0</v>
      </c>
      <c r="K229" s="25"/>
      <c r="L229" s="25">
        <v>0</v>
      </c>
      <c r="M229" s="25"/>
      <c r="N229" s="49">
        <v>0</v>
      </c>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61.1" customHeight="1">
      <c r="A230" s="7" t="s">
        <v>227</v>
      </c>
      <c r="B230" s="7"/>
      <c r="C230" s="25">
        <v>0</v>
      </c>
      <c r="D230" s="25">
        <v>0</v>
      </c>
      <c r="E230" s="25">
        <v>0</v>
      </c>
      <c r="F230" s="25">
        <v>0</v>
      </c>
      <c r="G230" s="25">
        <v>35.36</v>
      </c>
      <c r="H230" s="37">
        <v>0</v>
      </c>
      <c r="I230" s="37">
        <v>0</v>
      </c>
      <c r="J230" s="25">
        <v>0</v>
      </c>
      <c r="K230" s="25"/>
      <c r="L230" s="25">
        <v>0</v>
      </c>
      <c r="M230" s="25"/>
      <c r="N230" s="49">
        <v>0</v>
      </c>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61.1" customHeight="1">
      <c r="A231" s="7" t="s">
        <v>228</v>
      </c>
      <c r="B231" s="7"/>
      <c r="C231" s="25">
        <v>0</v>
      </c>
      <c r="D231" s="25">
        <v>0</v>
      </c>
      <c r="E231" s="25">
        <v>0</v>
      </c>
      <c r="F231" s="25">
        <v>0</v>
      </c>
      <c r="G231" s="25">
        <v>29.23</v>
      </c>
      <c r="H231" s="37">
        <v>0</v>
      </c>
      <c r="I231" s="37">
        <v>0</v>
      </c>
      <c r="J231" s="25">
        <v>0</v>
      </c>
      <c r="K231" s="25"/>
      <c r="L231" s="25">
        <v>0</v>
      </c>
      <c r="M231" s="25"/>
      <c r="N231" s="49">
        <v>0</v>
      </c>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61.1" customHeight="1">
      <c r="A232" s="7" t="s">
        <v>229</v>
      </c>
      <c r="B232" s="7"/>
      <c r="C232" s="25">
        <v>0</v>
      </c>
      <c r="D232" s="25">
        <v>0</v>
      </c>
      <c r="E232" s="25">
        <v>0</v>
      </c>
      <c r="F232" s="25">
        <v>0</v>
      </c>
      <c r="G232" s="25">
        <v>14.7</v>
      </c>
      <c r="H232" s="37">
        <v>0</v>
      </c>
      <c r="I232" s="37">
        <v>0</v>
      </c>
      <c r="J232" s="25">
        <v>0</v>
      </c>
      <c r="K232" s="25"/>
      <c r="L232" s="25">
        <v>0</v>
      </c>
      <c r="M232" s="25"/>
      <c r="N232" s="49">
        <v>0</v>
      </c>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61.1" customHeight="1">
      <c r="A233" s="7" t="s">
        <v>230</v>
      </c>
      <c r="B233" s="7"/>
      <c r="C233" s="25">
        <v>0</v>
      </c>
      <c r="D233" s="25">
        <v>0</v>
      </c>
      <c r="E233" s="25">
        <v>0</v>
      </c>
      <c r="F233" s="25">
        <v>0</v>
      </c>
      <c r="G233" s="25">
        <v>75.6</v>
      </c>
      <c r="H233" s="37">
        <v>0</v>
      </c>
      <c r="I233" s="37">
        <v>0</v>
      </c>
      <c r="J233" s="25">
        <v>0</v>
      </c>
      <c r="K233" s="25"/>
      <c r="L233" s="25">
        <v>0</v>
      </c>
      <c r="M233" s="25"/>
      <c r="N233" s="49">
        <v>0</v>
      </c>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61.1" customHeight="1">
      <c r="A234" s="7" t="s">
        <v>231</v>
      </c>
      <c r="B234" s="7"/>
      <c r="C234" s="25">
        <v>0</v>
      </c>
      <c r="D234" s="25">
        <v>0</v>
      </c>
      <c r="E234" s="25">
        <v>0</v>
      </c>
      <c r="F234" s="25">
        <v>0</v>
      </c>
      <c r="G234" s="25">
        <v>9</v>
      </c>
      <c r="H234" s="37">
        <v>0</v>
      </c>
      <c r="I234" s="37">
        <v>0</v>
      </c>
      <c r="J234" s="25">
        <v>0</v>
      </c>
      <c r="K234" s="25"/>
      <c r="L234" s="25">
        <v>0</v>
      </c>
      <c r="M234" s="25"/>
      <c r="N234" s="49">
        <v>0</v>
      </c>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61.1" customHeight="1">
      <c r="A235" s="7" t="s">
        <v>232</v>
      </c>
      <c r="B235" s="7"/>
      <c r="C235" s="25">
        <v>0</v>
      </c>
      <c r="D235" s="25">
        <v>0</v>
      </c>
      <c r="E235" s="25">
        <v>0</v>
      </c>
      <c r="F235" s="25">
        <v>0</v>
      </c>
      <c r="G235" s="25">
        <v>9</v>
      </c>
      <c r="H235" s="37">
        <v>0</v>
      </c>
      <c r="I235" s="37">
        <v>0</v>
      </c>
      <c r="J235" s="25">
        <v>0</v>
      </c>
      <c r="K235" s="25"/>
      <c r="L235" s="25">
        <v>0</v>
      </c>
      <c r="M235" s="25"/>
      <c r="N235" s="49">
        <v>0</v>
      </c>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61.1" customHeight="1">
      <c r="A236" s="7" t="s">
        <v>233</v>
      </c>
      <c r="B236" s="7"/>
      <c r="C236" s="25">
        <v>0</v>
      </c>
      <c r="D236" s="25">
        <v>0</v>
      </c>
      <c r="E236" s="25">
        <v>0</v>
      </c>
      <c r="F236" s="25">
        <v>0</v>
      </c>
      <c r="G236" s="25">
        <v>103.23</v>
      </c>
      <c r="H236" s="37">
        <v>0</v>
      </c>
      <c r="I236" s="37">
        <v>0</v>
      </c>
      <c r="J236" s="25">
        <v>0</v>
      </c>
      <c r="K236" s="25"/>
      <c r="L236" s="25">
        <v>0</v>
      </c>
      <c r="M236" s="25"/>
      <c r="N236" s="49">
        <v>0</v>
      </c>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61.1" customHeight="1">
      <c r="A237" s="7" t="s">
        <v>234</v>
      </c>
      <c r="B237" s="7"/>
      <c r="C237" s="25">
        <v>0</v>
      </c>
      <c r="D237" s="25">
        <v>0</v>
      </c>
      <c r="E237" s="25">
        <v>0</v>
      </c>
      <c r="F237" s="25">
        <v>0</v>
      </c>
      <c r="G237" s="25">
        <v>0</v>
      </c>
      <c r="H237" s="37">
        <v>0</v>
      </c>
      <c r="I237" s="37">
        <v>0</v>
      </c>
      <c r="J237" s="25">
        <v>0</v>
      </c>
      <c r="K237" s="25"/>
      <c r="L237" s="25">
        <v>9</v>
      </c>
      <c r="M237" s="25"/>
      <c r="N237" s="49">
        <v>0</v>
      </c>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61.1" customHeight="1">
      <c r="A238" s="7" t="s">
        <v>220</v>
      </c>
      <c r="B238" s="7"/>
      <c r="C238" s="25">
        <v>0</v>
      </c>
      <c r="D238" s="25">
        <v>0</v>
      </c>
      <c r="E238" s="25">
        <v>0</v>
      </c>
      <c r="F238" s="25">
        <v>0</v>
      </c>
      <c r="G238" s="25">
        <v>0</v>
      </c>
      <c r="H238" s="37">
        <v>0</v>
      </c>
      <c r="I238" s="37">
        <v>0</v>
      </c>
      <c r="J238" s="25">
        <v>0</v>
      </c>
      <c r="K238" s="25"/>
      <c r="L238" s="25">
        <v>0</v>
      </c>
      <c r="M238" s="25"/>
      <c r="N238" s="49">
        <v>14</v>
      </c>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61.1" customHeight="1">
      <c r="A239" s="7" t="s">
        <v>235</v>
      </c>
      <c r="B239" s="7"/>
      <c r="C239" s="25">
        <v>0</v>
      </c>
      <c r="D239" s="25">
        <v>0</v>
      </c>
      <c r="E239" s="25">
        <v>0</v>
      </c>
      <c r="F239" s="25">
        <v>0</v>
      </c>
      <c r="G239" s="25">
        <v>0</v>
      </c>
      <c r="H239" s="37">
        <v>0</v>
      </c>
      <c r="I239" s="37">
        <v>0</v>
      </c>
      <c r="J239" s="25">
        <v>0</v>
      </c>
      <c r="K239" s="25"/>
      <c r="L239" s="25">
        <v>0</v>
      </c>
      <c r="M239" s="25"/>
      <c r="N239" s="49">
        <v>7</v>
      </c>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61.1" customHeight="1">
      <c r="A240" s="7" t="s">
        <v>236</v>
      </c>
      <c r="B240" s="7"/>
      <c r="C240" s="25">
        <v>0</v>
      </c>
      <c r="D240" s="25">
        <v>0</v>
      </c>
      <c r="E240" s="25">
        <v>0</v>
      </c>
      <c r="F240" s="25">
        <v>0</v>
      </c>
      <c r="G240" s="25">
        <v>9</v>
      </c>
      <c r="H240" s="37">
        <v>0</v>
      </c>
      <c r="I240" s="37">
        <v>0</v>
      </c>
      <c r="J240" s="25">
        <v>0</v>
      </c>
      <c r="K240" s="25"/>
      <c r="L240" s="25">
        <v>0</v>
      </c>
      <c r="M240" s="25"/>
      <c r="N240" s="49">
        <v>0</v>
      </c>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61.1" customHeight="1">
      <c r="A241" s="7" t="s">
        <v>237</v>
      </c>
      <c r="B241" s="7"/>
      <c r="C241" s="25">
        <v>0</v>
      </c>
      <c r="D241" s="25">
        <v>0</v>
      </c>
      <c r="E241" s="25">
        <v>0</v>
      </c>
      <c r="F241" s="25">
        <v>0</v>
      </c>
      <c r="G241" s="25">
        <v>9</v>
      </c>
      <c r="H241" s="37">
        <v>0</v>
      </c>
      <c r="I241" s="37">
        <v>0</v>
      </c>
      <c r="J241" s="25">
        <v>0</v>
      </c>
      <c r="K241" s="25"/>
      <c r="L241" s="25">
        <v>0</v>
      </c>
      <c r="M241" s="25"/>
      <c r="N241" s="49">
        <v>0</v>
      </c>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61.1" customHeight="1">
      <c r="A242" s="7" t="s">
        <v>238</v>
      </c>
      <c r="B242" s="7"/>
      <c r="C242" s="25">
        <v>0</v>
      </c>
      <c r="D242" s="25">
        <v>0</v>
      </c>
      <c r="E242" s="25">
        <v>0</v>
      </c>
      <c r="F242" s="25">
        <v>0</v>
      </c>
      <c r="G242" s="25">
        <v>7.6</v>
      </c>
      <c r="H242" s="37">
        <v>0</v>
      </c>
      <c r="I242" s="37">
        <v>0</v>
      </c>
      <c r="J242" s="25">
        <v>0</v>
      </c>
      <c r="K242" s="25"/>
      <c r="L242" s="25">
        <v>0</v>
      </c>
      <c r="M242" s="25"/>
      <c r="N242" s="49">
        <v>0</v>
      </c>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61.1" customHeight="1">
      <c r="A243" s="7" t="s">
        <v>239</v>
      </c>
      <c r="B243" s="7"/>
      <c r="C243" s="25">
        <v>0</v>
      </c>
      <c r="D243" s="25">
        <v>0</v>
      </c>
      <c r="E243" s="25">
        <v>0</v>
      </c>
      <c r="F243" s="25">
        <v>0</v>
      </c>
      <c r="G243" s="25">
        <v>298.77</v>
      </c>
      <c r="H243" s="37">
        <v>0</v>
      </c>
      <c r="I243" s="37">
        <v>0</v>
      </c>
      <c r="J243" s="25">
        <v>0</v>
      </c>
      <c r="K243" s="25"/>
      <c r="L243" s="25">
        <v>0</v>
      </c>
      <c r="M243" s="25"/>
      <c r="N243" s="49">
        <v>0</v>
      </c>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61.1" customHeight="1">
      <c r="A244" s="7" t="s">
        <v>240</v>
      </c>
      <c r="B244" s="7"/>
      <c r="C244" s="25">
        <v>0</v>
      </c>
      <c r="D244" s="25">
        <v>0</v>
      </c>
      <c r="E244" s="25">
        <v>27.6</v>
      </c>
      <c r="F244" s="25">
        <v>0</v>
      </c>
      <c r="G244" s="25">
        <v>0</v>
      </c>
      <c r="H244" s="37">
        <v>0</v>
      </c>
      <c r="I244" s="37">
        <v>0</v>
      </c>
      <c r="J244" s="25">
        <v>0</v>
      </c>
      <c r="K244" s="25"/>
      <c r="L244" s="25">
        <v>0</v>
      </c>
      <c r="M244" s="25"/>
      <c r="N244" s="49">
        <v>0</v>
      </c>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61.1" customHeight="1">
      <c r="A245" s="7" t="s">
        <v>241</v>
      </c>
      <c r="B245" s="7"/>
      <c r="C245" s="25">
        <v>0</v>
      </c>
      <c r="D245" s="25">
        <v>0</v>
      </c>
      <c r="E245" s="25">
        <v>90.4</v>
      </c>
      <c r="F245" s="25">
        <v>0</v>
      </c>
      <c r="G245" s="25">
        <v>0</v>
      </c>
      <c r="H245" s="37">
        <v>0</v>
      </c>
      <c r="I245" s="37">
        <v>0</v>
      </c>
      <c r="J245" s="25">
        <v>0</v>
      </c>
      <c r="K245" s="25"/>
      <c r="L245" s="25">
        <v>0</v>
      </c>
      <c r="M245" s="25"/>
      <c r="N245" s="49">
        <v>0</v>
      </c>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61.1" customHeight="1">
      <c r="A246" s="7" t="s">
        <v>242</v>
      </c>
      <c r="B246" s="7"/>
      <c r="C246" s="25">
        <v>0</v>
      </c>
      <c r="D246" s="25">
        <v>0</v>
      </c>
      <c r="E246" s="25">
        <v>175.4</v>
      </c>
      <c r="F246" s="25">
        <v>0</v>
      </c>
      <c r="G246" s="25">
        <v>0</v>
      </c>
      <c r="H246" s="37">
        <v>0</v>
      </c>
      <c r="I246" s="37">
        <v>0</v>
      </c>
      <c r="J246" s="25">
        <v>0</v>
      </c>
      <c r="K246" s="25"/>
      <c r="L246" s="25">
        <v>0</v>
      </c>
      <c r="M246" s="25"/>
      <c r="N246" s="49">
        <v>0</v>
      </c>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61.1" customHeight="1">
      <c r="A247" s="7" t="s">
        <v>243</v>
      </c>
      <c r="B247" s="7"/>
      <c r="C247" s="25">
        <v>0</v>
      </c>
      <c r="D247" s="25">
        <v>0</v>
      </c>
      <c r="E247" s="25">
        <v>18.6</v>
      </c>
      <c r="F247" s="25">
        <v>0</v>
      </c>
      <c r="G247" s="25">
        <v>0</v>
      </c>
      <c r="H247" s="37">
        <v>0</v>
      </c>
      <c r="I247" s="37">
        <v>0</v>
      </c>
      <c r="J247" s="25">
        <v>0</v>
      </c>
      <c r="K247" s="25"/>
      <c r="L247" s="25">
        <v>20.3</v>
      </c>
      <c r="M247" s="25"/>
      <c r="N247" s="49">
        <v>0</v>
      </c>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61.1" customHeight="1">
      <c r="A248" s="7" t="s">
        <v>244</v>
      </c>
      <c r="B248" s="7"/>
      <c r="C248" s="25">
        <v>0</v>
      </c>
      <c r="D248" s="25">
        <v>0</v>
      </c>
      <c r="E248" s="25">
        <v>0</v>
      </c>
      <c r="F248" s="25">
        <v>0</v>
      </c>
      <c r="G248" s="25">
        <v>17.82</v>
      </c>
      <c r="H248" s="37">
        <v>0</v>
      </c>
      <c r="I248" s="37">
        <v>0</v>
      </c>
      <c r="J248" s="25">
        <v>0</v>
      </c>
      <c r="K248" s="25"/>
      <c r="L248" s="25">
        <v>0</v>
      </c>
      <c r="M248" s="25"/>
      <c r="N248" s="49">
        <v>0</v>
      </c>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61.1" customHeight="1">
      <c r="A249" s="7" t="s">
        <v>245</v>
      </c>
      <c r="B249" s="7"/>
      <c r="C249" s="25">
        <v>0</v>
      </c>
      <c r="D249" s="25">
        <v>0</v>
      </c>
      <c r="E249" s="25">
        <v>66.8</v>
      </c>
      <c r="F249" s="25">
        <v>0</v>
      </c>
      <c r="G249" s="25">
        <v>0</v>
      </c>
      <c r="H249" s="37">
        <v>0</v>
      </c>
      <c r="I249" s="37">
        <v>0</v>
      </c>
      <c r="J249" s="25">
        <v>0</v>
      </c>
      <c r="K249" s="25"/>
      <c r="L249" s="25">
        <v>0</v>
      </c>
      <c r="M249" s="25"/>
      <c r="N249" s="49">
        <v>0</v>
      </c>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61.1" customHeight="1">
      <c r="A250" s="7" t="s">
        <v>245</v>
      </c>
      <c r="B250" s="7"/>
      <c r="C250" s="25">
        <v>0</v>
      </c>
      <c r="D250" s="25">
        <v>0</v>
      </c>
      <c r="E250" s="25">
        <v>0</v>
      </c>
      <c r="F250" s="25">
        <v>0</v>
      </c>
      <c r="G250" s="25">
        <v>1856.13</v>
      </c>
      <c r="H250" s="37">
        <v>0</v>
      </c>
      <c r="I250" s="37">
        <v>0</v>
      </c>
      <c r="J250" s="25">
        <v>0</v>
      </c>
      <c r="K250" s="25"/>
      <c r="L250" s="25">
        <v>0</v>
      </c>
      <c r="M250" s="25"/>
      <c r="N250" s="49">
        <v>0</v>
      </c>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61.1" customHeight="1">
      <c r="A251" s="7" t="s">
        <v>246</v>
      </c>
      <c r="B251" s="7"/>
      <c r="C251" s="25">
        <v>0</v>
      </c>
      <c r="D251" s="25">
        <v>0</v>
      </c>
      <c r="E251" s="25">
        <v>242.3</v>
      </c>
      <c r="F251" s="25">
        <v>0</v>
      </c>
      <c r="G251" s="25">
        <v>0</v>
      </c>
      <c r="H251" s="37">
        <v>0</v>
      </c>
      <c r="I251" s="37">
        <v>0</v>
      </c>
      <c r="J251" s="25">
        <v>0</v>
      </c>
      <c r="K251" s="25"/>
      <c r="L251" s="25">
        <v>0</v>
      </c>
      <c r="M251" s="25"/>
      <c r="N251" s="49">
        <v>0</v>
      </c>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61.1" customHeight="1">
      <c r="A252" s="7" t="s">
        <v>247</v>
      </c>
      <c r="B252" s="7"/>
      <c r="C252" s="25">
        <v>0</v>
      </c>
      <c r="D252" s="25">
        <v>0</v>
      </c>
      <c r="E252" s="25">
        <v>120</v>
      </c>
      <c r="F252" s="25">
        <v>0</v>
      </c>
      <c r="G252" s="25">
        <v>0</v>
      </c>
      <c r="H252" s="37">
        <v>0</v>
      </c>
      <c r="I252" s="37">
        <v>0</v>
      </c>
      <c r="J252" s="25">
        <v>0</v>
      </c>
      <c r="K252" s="25"/>
      <c r="L252" s="25">
        <v>0</v>
      </c>
      <c r="M252" s="25"/>
      <c r="N252" s="49">
        <v>0</v>
      </c>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61.1" customHeight="1">
      <c r="A253" s="7" t="s">
        <v>248</v>
      </c>
      <c r="B253" s="7"/>
      <c r="C253" s="25">
        <v>0</v>
      </c>
      <c r="D253" s="25">
        <v>0</v>
      </c>
      <c r="E253" s="25">
        <v>0</v>
      </c>
      <c r="F253" s="25">
        <v>0</v>
      </c>
      <c r="G253" s="25">
        <v>1064.5</v>
      </c>
      <c r="H253" s="37">
        <v>0</v>
      </c>
      <c r="I253" s="37">
        <v>0</v>
      </c>
      <c r="J253" s="25">
        <v>0</v>
      </c>
      <c r="K253" s="25"/>
      <c r="L253" s="25">
        <v>0</v>
      </c>
      <c r="M253" s="25"/>
      <c r="N253" s="49">
        <v>0</v>
      </c>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61.1" customHeight="1">
      <c r="A254" s="7" t="s">
        <v>249</v>
      </c>
      <c r="B254" s="7"/>
      <c r="C254" s="25">
        <v>0</v>
      </c>
      <c r="D254" s="25">
        <v>0</v>
      </c>
      <c r="E254" s="25">
        <v>0</v>
      </c>
      <c r="F254" s="25">
        <v>0</v>
      </c>
      <c r="G254" s="25">
        <v>0</v>
      </c>
      <c r="H254" s="37">
        <v>0</v>
      </c>
      <c r="I254" s="37">
        <v>0</v>
      </c>
      <c r="J254" s="25">
        <v>0</v>
      </c>
      <c r="K254" s="25"/>
      <c r="L254" s="25">
        <v>62.4</v>
      </c>
      <c r="M254" s="25"/>
      <c r="N254" s="49">
        <v>0</v>
      </c>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61.1" customHeight="1">
      <c r="A255" s="7" t="s">
        <v>250</v>
      </c>
      <c r="B255" s="7"/>
      <c r="C255" s="25">
        <v>0</v>
      </c>
      <c r="D255" s="25">
        <v>0</v>
      </c>
      <c r="E255" s="25">
        <v>0</v>
      </c>
      <c r="F255" s="25">
        <v>0</v>
      </c>
      <c r="G255" s="25">
        <v>22.48</v>
      </c>
      <c r="H255" s="37">
        <v>0</v>
      </c>
      <c r="I255" s="37">
        <v>0</v>
      </c>
      <c r="J255" s="25">
        <v>0</v>
      </c>
      <c r="K255" s="25"/>
      <c r="L255" s="25">
        <v>0</v>
      </c>
      <c r="M255" s="25"/>
      <c r="N255" s="49">
        <v>0</v>
      </c>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61.1" customHeight="1">
      <c r="A256" s="7" t="s">
        <v>251</v>
      </c>
      <c r="B256" s="7"/>
      <c r="C256" s="25">
        <v>0</v>
      </c>
      <c r="D256" s="25">
        <v>0</v>
      </c>
      <c r="E256" s="25">
        <v>0</v>
      </c>
      <c r="F256" s="25">
        <v>0</v>
      </c>
      <c r="G256" s="25">
        <v>0</v>
      </c>
      <c r="H256" s="37">
        <v>0</v>
      </c>
      <c r="I256" s="37">
        <v>0</v>
      </c>
      <c r="J256" s="25">
        <v>0</v>
      </c>
      <c r="K256" s="25"/>
      <c r="L256" s="25">
        <v>12.4</v>
      </c>
      <c r="M256" s="25"/>
      <c r="N256" s="49">
        <v>0</v>
      </c>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61.1" customHeight="1">
      <c r="A257" s="7" t="s">
        <v>252</v>
      </c>
      <c r="B257" s="7"/>
      <c r="C257" s="25">
        <v>0</v>
      </c>
      <c r="D257" s="25">
        <v>0</v>
      </c>
      <c r="E257" s="25">
        <v>0</v>
      </c>
      <c r="F257" s="25">
        <v>0</v>
      </c>
      <c r="G257" s="25">
        <v>0.12</v>
      </c>
      <c r="H257" s="37">
        <v>0</v>
      </c>
      <c r="I257" s="37">
        <v>0</v>
      </c>
      <c r="J257" s="25">
        <v>0</v>
      </c>
      <c r="K257" s="25"/>
      <c r="L257" s="25">
        <v>0</v>
      </c>
      <c r="M257" s="25"/>
      <c r="N257" s="49">
        <v>0</v>
      </c>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61.1" customHeight="1">
      <c r="A258" s="7" t="s">
        <v>253</v>
      </c>
      <c r="B258" s="7"/>
      <c r="C258" s="25">
        <v>0</v>
      </c>
      <c r="D258" s="25">
        <v>0</v>
      </c>
      <c r="E258" s="25">
        <v>0</v>
      </c>
      <c r="F258" s="25">
        <v>0</v>
      </c>
      <c r="G258" s="25">
        <v>12.95</v>
      </c>
      <c r="H258" s="37">
        <v>0</v>
      </c>
      <c r="I258" s="37">
        <v>0</v>
      </c>
      <c r="J258" s="25">
        <v>0</v>
      </c>
      <c r="K258" s="25"/>
      <c r="L258" s="25">
        <v>0</v>
      </c>
      <c r="M258" s="25"/>
      <c r="N258" s="49">
        <v>0</v>
      </c>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61.1" customHeight="1">
      <c r="A259" s="7" t="s">
        <v>254</v>
      </c>
      <c r="B259" s="7"/>
      <c r="C259" s="25">
        <v>0</v>
      </c>
      <c r="D259" s="25">
        <v>0</v>
      </c>
      <c r="E259" s="25">
        <v>0</v>
      </c>
      <c r="F259" s="25">
        <v>0</v>
      </c>
      <c r="G259" s="25">
        <v>9</v>
      </c>
      <c r="H259" s="37">
        <v>0</v>
      </c>
      <c r="I259" s="37">
        <v>0</v>
      </c>
      <c r="J259" s="25">
        <v>0</v>
      </c>
      <c r="K259" s="25"/>
      <c r="L259" s="25">
        <v>0</v>
      </c>
      <c r="M259" s="25"/>
      <c r="N259" s="49">
        <v>0</v>
      </c>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61.1" customHeight="1">
      <c r="A260" s="7" t="s">
        <v>255</v>
      </c>
      <c r="B260" s="7"/>
      <c r="C260" s="25">
        <v>0</v>
      </c>
      <c r="D260" s="25">
        <v>0</v>
      </c>
      <c r="E260" s="25">
        <v>0</v>
      </c>
      <c r="F260" s="25">
        <v>0</v>
      </c>
      <c r="G260" s="25">
        <v>24.2</v>
      </c>
      <c r="H260" s="37">
        <v>0</v>
      </c>
      <c r="I260" s="37">
        <v>0</v>
      </c>
      <c r="J260" s="25">
        <v>0</v>
      </c>
      <c r="K260" s="25"/>
      <c r="L260" s="25">
        <v>0</v>
      </c>
      <c r="M260" s="25"/>
      <c r="N260" s="49">
        <v>0</v>
      </c>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61.1" customHeight="1">
      <c r="A261" s="7" t="s">
        <v>256</v>
      </c>
      <c r="B261" s="7"/>
      <c r="C261" s="25">
        <v>0</v>
      </c>
      <c r="D261" s="25">
        <f>15200*4</f>
        <v>60800</v>
      </c>
      <c r="E261" s="25">
        <v>0</v>
      </c>
      <c r="F261" s="25">
        <v>0</v>
      </c>
      <c r="G261" s="25">
        <v>0</v>
      </c>
      <c r="H261" s="37">
        <v>0</v>
      </c>
      <c r="I261" s="37">
        <v>0</v>
      </c>
      <c r="J261" s="25">
        <v>0</v>
      </c>
      <c r="K261" s="25"/>
      <c r="L261" s="25">
        <v>0</v>
      </c>
      <c r="M261" s="25"/>
      <c r="N261" s="49">
        <v>0</v>
      </c>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61.1" customHeight="1">
      <c r="A262" s="7" t="s">
        <v>257</v>
      </c>
      <c r="B262" s="7"/>
      <c r="C262" s="25">
        <v>0</v>
      </c>
      <c r="D262" s="25">
        <f>24600*4</f>
        <v>98400</v>
      </c>
      <c r="E262" s="25">
        <v>0</v>
      </c>
      <c r="F262" s="25">
        <v>0</v>
      </c>
      <c r="G262" s="25">
        <v>0</v>
      </c>
      <c r="H262" s="37">
        <v>0</v>
      </c>
      <c r="I262" s="37">
        <v>0</v>
      </c>
      <c r="J262" s="25">
        <v>0</v>
      </c>
      <c r="K262" s="25"/>
      <c r="L262" s="25">
        <v>0</v>
      </c>
      <c r="M262" s="25"/>
      <c r="N262" s="49">
        <v>0</v>
      </c>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61.1" customHeight="1">
      <c r="A263" s="7" t="s">
        <v>258</v>
      </c>
      <c r="B263" s="7"/>
      <c r="C263" s="25">
        <v>0</v>
      </c>
      <c r="D263" s="25">
        <f>8800*4</f>
        <v>35200</v>
      </c>
      <c r="E263" s="25">
        <v>0</v>
      </c>
      <c r="F263" s="25">
        <v>0</v>
      </c>
      <c r="G263" s="25">
        <v>0</v>
      </c>
      <c r="H263" s="37">
        <v>0</v>
      </c>
      <c r="I263" s="37">
        <v>0</v>
      </c>
      <c r="J263" s="25">
        <v>0</v>
      </c>
      <c r="K263" s="25"/>
      <c r="L263" s="25">
        <v>0</v>
      </c>
      <c r="M263" s="25"/>
      <c r="N263" s="49">
        <v>0</v>
      </c>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61.1" customHeight="1">
      <c r="A264" s="7" t="s">
        <v>259</v>
      </c>
      <c r="B264" s="7"/>
      <c r="C264" s="25">
        <v>0</v>
      </c>
      <c r="D264" s="25">
        <f>8200*4</f>
        <v>32800</v>
      </c>
      <c r="E264" s="25">
        <v>0</v>
      </c>
      <c r="F264" s="25">
        <v>0</v>
      </c>
      <c r="G264" s="25">
        <v>0</v>
      </c>
      <c r="H264" s="37">
        <v>0</v>
      </c>
      <c r="I264" s="37">
        <v>0</v>
      </c>
      <c r="J264" s="25">
        <v>0</v>
      </c>
      <c r="K264" s="25"/>
      <c r="L264" s="25">
        <v>0</v>
      </c>
      <c r="M264" s="25"/>
      <c r="N264" s="49">
        <v>0</v>
      </c>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61.1" customHeight="1">
      <c r="A265" s="7" t="s">
        <v>260</v>
      </c>
      <c r="B265" s="7"/>
      <c r="C265" s="25">
        <v>0</v>
      </c>
      <c r="D265" s="25">
        <f>5000*4</f>
        <v>20000</v>
      </c>
      <c r="E265" s="25">
        <v>0</v>
      </c>
      <c r="F265" s="25">
        <v>0</v>
      </c>
      <c r="G265" s="25">
        <v>0</v>
      </c>
      <c r="H265" s="37">
        <v>0</v>
      </c>
      <c r="I265" s="37">
        <v>0</v>
      </c>
      <c r="J265" s="25">
        <v>0</v>
      </c>
      <c r="K265" s="25"/>
      <c r="L265" s="25">
        <v>0</v>
      </c>
      <c r="M265" s="25"/>
      <c r="N265" s="49">
        <v>0</v>
      </c>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61.1" customHeight="1">
      <c r="A266" s="7" t="s">
        <v>261</v>
      </c>
      <c r="B266" s="7"/>
      <c r="C266" s="25">
        <v>0</v>
      </c>
      <c r="D266" s="25">
        <f>5000*4</f>
        <v>20000</v>
      </c>
      <c r="E266" s="25">
        <v>0</v>
      </c>
      <c r="F266" s="25">
        <v>0</v>
      </c>
      <c r="G266" s="25">
        <v>0</v>
      </c>
      <c r="H266" s="37">
        <v>0</v>
      </c>
      <c r="I266" s="37">
        <v>0</v>
      </c>
      <c r="J266" s="25">
        <v>0</v>
      </c>
      <c r="K266" s="25"/>
      <c r="L266" s="25">
        <v>0</v>
      </c>
      <c r="M266" s="25"/>
      <c r="N266" s="49">
        <v>0</v>
      </c>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61.1" customHeight="1">
      <c r="A267" s="7" t="s">
        <v>262</v>
      </c>
      <c r="B267" s="7"/>
      <c r="C267" s="25">
        <v>0</v>
      </c>
      <c r="D267" s="25">
        <f>24400*4</f>
        <v>97600</v>
      </c>
      <c r="E267" s="25">
        <v>0</v>
      </c>
      <c r="F267" s="25">
        <v>0</v>
      </c>
      <c r="G267" s="25">
        <v>0</v>
      </c>
      <c r="H267" s="37">
        <v>0</v>
      </c>
      <c r="I267" s="37">
        <v>0</v>
      </c>
      <c r="J267" s="25">
        <v>0</v>
      </c>
      <c r="K267" s="25"/>
      <c r="L267" s="25">
        <v>0</v>
      </c>
      <c r="M267" s="25"/>
      <c r="N267" s="49">
        <v>0</v>
      </c>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61.1" customHeight="1">
      <c r="A268" s="7" t="s">
        <v>263</v>
      </c>
      <c r="B268" s="7"/>
      <c r="C268" s="25">
        <v>0</v>
      </c>
      <c r="D268" s="25">
        <f>7000*4</f>
        <v>28000</v>
      </c>
      <c r="E268" s="25">
        <v>0</v>
      </c>
      <c r="F268" s="25">
        <v>0</v>
      </c>
      <c r="G268" s="25">
        <v>0</v>
      </c>
      <c r="H268" s="37">
        <v>0</v>
      </c>
      <c r="I268" s="37">
        <v>0</v>
      </c>
      <c r="J268" s="25">
        <v>0</v>
      </c>
      <c r="K268" s="25"/>
      <c r="L268" s="25">
        <v>0</v>
      </c>
      <c r="M268" s="25"/>
      <c r="N268" s="49">
        <v>0</v>
      </c>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61.1" customHeight="1">
      <c r="A269" s="7" t="s">
        <v>264</v>
      </c>
      <c r="B269" s="7"/>
      <c r="C269" s="25">
        <v>0</v>
      </c>
      <c r="D269" s="25">
        <f>37200*4</f>
        <v>148800</v>
      </c>
      <c r="E269" s="25">
        <v>0</v>
      </c>
      <c r="F269" s="25">
        <v>0</v>
      </c>
      <c r="G269" s="25">
        <v>0</v>
      </c>
      <c r="H269" s="37">
        <v>0</v>
      </c>
      <c r="I269" s="37">
        <v>0</v>
      </c>
      <c r="J269" s="25">
        <v>0</v>
      </c>
      <c r="K269" s="25"/>
      <c r="L269" s="25">
        <v>0</v>
      </c>
      <c r="M269" s="25"/>
      <c r="N269" s="49">
        <v>0</v>
      </c>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61.1" customHeight="1">
      <c r="A270" s="7" t="s">
        <v>265</v>
      </c>
      <c r="B270" s="7"/>
      <c r="C270" s="25">
        <v>0</v>
      </c>
      <c r="D270" s="25">
        <f>12400*4</f>
        <v>49600</v>
      </c>
      <c r="E270" s="25">
        <v>0</v>
      </c>
      <c r="F270" s="25">
        <v>0</v>
      </c>
      <c r="G270" s="25">
        <v>0</v>
      </c>
      <c r="H270" s="37">
        <v>0</v>
      </c>
      <c r="I270" s="37">
        <v>0</v>
      </c>
      <c r="J270" s="25">
        <v>0</v>
      </c>
      <c r="K270" s="25"/>
      <c r="L270" s="25">
        <v>0</v>
      </c>
      <c r="M270" s="25"/>
      <c r="N270" s="49">
        <v>0</v>
      </c>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61.1" customHeight="1">
      <c r="A271" s="7" t="s">
        <v>266</v>
      </c>
      <c r="B271" s="7"/>
      <c r="C271" s="25">
        <v>0</v>
      </c>
      <c r="D271" s="25">
        <f>6400*4</f>
        <v>25600</v>
      </c>
      <c r="E271" s="25">
        <v>0</v>
      </c>
      <c r="F271" s="25">
        <v>0</v>
      </c>
      <c r="G271" s="25">
        <v>0</v>
      </c>
      <c r="H271" s="37">
        <v>0</v>
      </c>
      <c r="I271" s="37">
        <v>0</v>
      </c>
      <c r="J271" s="25">
        <v>0</v>
      </c>
      <c r="K271" s="25"/>
      <c r="L271" s="25">
        <v>0</v>
      </c>
      <c r="M271" s="25"/>
      <c r="N271" s="49">
        <v>0</v>
      </c>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61.1" customHeight="1">
      <c r="A272" s="7" t="s">
        <v>267</v>
      </c>
      <c r="B272" s="7"/>
      <c r="C272" s="25">
        <v>0</v>
      </c>
      <c r="D272" s="25">
        <f>11400*4</f>
        <v>45600</v>
      </c>
      <c r="E272" s="25">
        <v>0</v>
      </c>
      <c r="F272" s="25">
        <v>0</v>
      </c>
      <c r="G272" s="25">
        <v>0</v>
      </c>
      <c r="H272" s="37">
        <v>0</v>
      </c>
      <c r="I272" s="37">
        <v>0</v>
      </c>
      <c r="J272" s="25">
        <v>0</v>
      </c>
      <c r="K272" s="25"/>
      <c r="L272" s="25">
        <v>0</v>
      </c>
      <c r="M272" s="25"/>
      <c r="N272" s="49">
        <v>0</v>
      </c>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61.1" customHeight="1">
      <c r="A273" s="7" t="s">
        <v>268</v>
      </c>
      <c r="B273" s="7"/>
      <c r="C273" s="25">
        <v>0</v>
      </c>
      <c r="D273" s="25">
        <f>10600*4</f>
        <v>42400</v>
      </c>
      <c r="E273" s="25">
        <v>0</v>
      </c>
      <c r="F273" s="25">
        <v>0</v>
      </c>
      <c r="G273" s="25">
        <v>0</v>
      </c>
      <c r="H273" s="37">
        <v>0</v>
      </c>
      <c r="I273" s="37">
        <v>0</v>
      </c>
      <c r="J273" s="25">
        <v>0</v>
      </c>
      <c r="K273" s="25"/>
      <c r="L273" s="25">
        <v>0</v>
      </c>
      <c r="M273" s="25"/>
      <c r="N273" s="49">
        <v>0</v>
      </c>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61.1" customHeight="1">
      <c r="A274" s="7" t="s">
        <v>269</v>
      </c>
      <c r="B274" s="7"/>
      <c r="C274" s="25">
        <v>0</v>
      </c>
      <c r="D274" s="25">
        <f>4200*4</f>
        <v>16800</v>
      </c>
      <c r="E274" s="25">
        <v>0</v>
      </c>
      <c r="F274" s="25">
        <v>0</v>
      </c>
      <c r="G274" s="25">
        <v>0</v>
      </c>
      <c r="H274" s="37">
        <v>0</v>
      </c>
      <c r="I274" s="37">
        <v>0</v>
      </c>
      <c r="J274" s="25">
        <v>0</v>
      </c>
      <c r="K274" s="25"/>
      <c r="L274" s="25">
        <v>0</v>
      </c>
      <c r="M274" s="25"/>
      <c r="N274" s="49">
        <v>0</v>
      </c>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61.1" customHeight="1">
      <c r="A275" s="7" t="s">
        <v>270</v>
      </c>
      <c r="B275" s="7"/>
      <c r="C275" s="25">
        <v>0</v>
      </c>
      <c r="D275" s="25">
        <f>6050*4</f>
        <v>24200</v>
      </c>
      <c r="E275" s="25">
        <v>0</v>
      </c>
      <c r="F275" s="25">
        <v>0</v>
      </c>
      <c r="G275" s="25">
        <v>0</v>
      </c>
      <c r="H275" s="37">
        <v>0</v>
      </c>
      <c r="I275" s="37">
        <v>0</v>
      </c>
      <c r="J275" s="25">
        <v>0</v>
      </c>
      <c r="K275" s="25"/>
      <c r="L275" s="25">
        <v>0</v>
      </c>
      <c r="M275" s="25"/>
      <c r="N275" s="49">
        <v>0</v>
      </c>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61.1" customHeight="1">
      <c r="A276" s="7" t="s">
        <v>271</v>
      </c>
      <c r="B276" s="7"/>
      <c r="C276" s="25">
        <v>0</v>
      </c>
      <c r="D276" s="25">
        <f>24800*4</f>
        <v>99200</v>
      </c>
      <c r="E276" s="25">
        <v>0</v>
      </c>
      <c r="F276" s="25">
        <v>0</v>
      </c>
      <c r="G276" s="25">
        <v>0</v>
      </c>
      <c r="H276" s="37">
        <v>0</v>
      </c>
      <c r="I276" s="37">
        <v>0</v>
      </c>
      <c r="J276" s="25">
        <v>0</v>
      </c>
      <c r="K276" s="25"/>
      <c r="L276" s="25">
        <v>0</v>
      </c>
      <c r="M276" s="25"/>
      <c r="N276" s="49">
        <v>0</v>
      </c>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61.1" customHeight="1">
      <c r="A277" s="7" t="s">
        <v>272</v>
      </c>
      <c r="B277" s="7"/>
      <c r="C277" s="25">
        <v>0</v>
      </c>
      <c r="D277" s="25">
        <f>5000*4</f>
        <v>20000</v>
      </c>
      <c r="E277" s="25">
        <v>0</v>
      </c>
      <c r="F277" s="25">
        <v>0</v>
      </c>
      <c r="G277" s="25">
        <v>0</v>
      </c>
      <c r="H277" s="37">
        <v>0</v>
      </c>
      <c r="I277" s="37">
        <v>0</v>
      </c>
      <c r="J277" s="25">
        <v>0</v>
      </c>
      <c r="K277" s="25"/>
      <c r="L277" s="25">
        <v>0</v>
      </c>
      <c r="M277" s="25"/>
      <c r="N277" s="49">
        <v>0</v>
      </c>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61.1" customHeight="1">
      <c r="A278" s="7" t="s">
        <v>273</v>
      </c>
      <c r="B278" s="7"/>
      <c r="C278" s="25">
        <v>0</v>
      </c>
      <c r="D278" s="25">
        <f>7140*4</f>
        <v>28560</v>
      </c>
      <c r="E278" s="25">
        <v>0</v>
      </c>
      <c r="F278" s="25">
        <v>0</v>
      </c>
      <c r="G278" s="25">
        <v>0</v>
      </c>
      <c r="H278" s="37">
        <v>0</v>
      </c>
      <c r="I278" s="37">
        <v>0</v>
      </c>
      <c r="J278" s="25">
        <v>0</v>
      </c>
      <c r="K278" s="25"/>
      <c r="L278" s="25">
        <v>0</v>
      </c>
      <c r="M278" s="25"/>
      <c r="N278" s="49">
        <v>0</v>
      </c>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61.1" customHeight="1">
      <c r="A279" s="7" t="s">
        <v>274</v>
      </c>
      <c r="B279" s="7"/>
      <c r="C279" s="25">
        <v>0</v>
      </c>
      <c r="D279" s="25">
        <f>6860*4</f>
        <v>27440</v>
      </c>
      <c r="E279" s="25">
        <v>0</v>
      </c>
      <c r="F279" s="25">
        <v>0</v>
      </c>
      <c r="G279" s="25">
        <v>0</v>
      </c>
      <c r="H279" s="37">
        <v>0</v>
      </c>
      <c r="I279" s="37">
        <v>0</v>
      </c>
      <c r="J279" s="25">
        <v>0</v>
      </c>
      <c r="K279" s="25"/>
      <c r="L279" s="25">
        <v>0</v>
      </c>
      <c r="M279" s="25"/>
      <c r="N279" s="49">
        <v>0</v>
      </c>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61.1" customHeight="1">
      <c r="A280" s="7" t="s">
        <v>275</v>
      </c>
      <c r="B280" s="7"/>
      <c r="C280" s="25">
        <v>0</v>
      </c>
      <c r="D280" s="25">
        <f>2570*4</f>
        <v>10280</v>
      </c>
      <c r="E280" s="25">
        <v>0</v>
      </c>
      <c r="F280" s="25">
        <v>0</v>
      </c>
      <c r="G280" s="25">
        <v>0</v>
      </c>
      <c r="H280" s="37">
        <v>0</v>
      </c>
      <c r="I280" s="37">
        <v>0</v>
      </c>
      <c r="J280" s="25">
        <v>0</v>
      </c>
      <c r="K280" s="25"/>
      <c r="L280" s="25">
        <v>0</v>
      </c>
      <c r="M280" s="25"/>
      <c r="N280" s="49">
        <v>0</v>
      </c>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61.1" customHeight="1">
      <c r="A281" s="7" t="s">
        <v>276</v>
      </c>
      <c r="B281" s="7"/>
      <c r="C281" s="25">
        <v>0</v>
      </c>
      <c r="D281" s="25">
        <f>18570*4</f>
        <v>74280</v>
      </c>
      <c r="E281" s="25">
        <v>0</v>
      </c>
      <c r="F281" s="25">
        <v>0</v>
      </c>
      <c r="G281" s="25">
        <v>0</v>
      </c>
      <c r="H281" s="37">
        <v>0</v>
      </c>
      <c r="I281" s="37">
        <v>0</v>
      </c>
      <c r="J281" s="25">
        <v>0</v>
      </c>
      <c r="K281" s="25"/>
      <c r="L281" s="25">
        <v>0</v>
      </c>
      <c r="M281" s="25"/>
      <c r="N281" s="49">
        <v>0</v>
      </c>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61.1" customHeight="1">
      <c r="A282" s="7" t="s">
        <v>277</v>
      </c>
      <c r="B282" s="7"/>
      <c r="C282" s="25">
        <v>0</v>
      </c>
      <c r="D282" s="25">
        <f>7090*4</f>
        <v>28360</v>
      </c>
      <c r="E282" s="25">
        <v>0</v>
      </c>
      <c r="F282" s="25">
        <v>0</v>
      </c>
      <c r="G282" s="25">
        <v>0</v>
      </c>
      <c r="H282" s="37">
        <v>0</v>
      </c>
      <c r="I282" s="37">
        <v>0</v>
      </c>
      <c r="J282" s="25">
        <v>0</v>
      </c>
      <c r="K282" s="25"/>
      <c r="L282" s="25">
        <v>0</v>
      </c>
      <c r="M282" s="25"/>
      <c r="N282" s="49">
        <v>0</v>
      </c>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61.1" customHeight="1">
      <c r="A283" s="7" t="s">
        <v>278</v>
      </c>
      <c r="B283" s="7"/>
      <c r="C283" s="25">
        <v>0</v>
      </c>
      <c r="D283" s="25">
        <f>8570*4</f>
        <v>34280</v>
      </c>
      <c r="E283" s="25">
        <v>0</v>
      </c>
      <c r="F283" s="25">
        <v>0</v>
      </c>
      <c r="G283" s="25">
        <v>0</v>
      </c>
      <c r="H283" s="37">
        <v>0</v>
      </c>
      <c r="I283" s="37">
        <v>0</v>
      </c>
      <c r="J283" s="25">
        <v>0</v>
      </c>
      <c r="K283" s="25"/>
      <c r="L283" s="25">
        <v>0</v>
      </c>
      <c r="M283" s="25"/>
      <c r="N283" s="49">
        <v>0</v>
      </c>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61.1" customHeight="1">
      <c r="A284" s="7" t="s">
        <v>279</v>
      </c>
      <c r="B284" s="7"/>
      <c r="C284" s="25">
        <v>0</v>
      </c>
      <c r="D284" s="25">
        <f>12420*4</f>
        <v>49680</v>
      </c>
      <c r="E284" s="25">
        <v>0</v>
      </c>
      <c r="F284" s="25">
        <v>0</v>
      </c>
      <c r="G284" s="25">
        <v>0</v>
      </c>
      <c r="H284" s="37">
        <v>0</v>
      </c>
      <c r="I284" s="37">
        <v>0</v>
      </c>
      <c r="J284" s="25">
        <v>0</v>
      </c>
      <c r="K284" s="25"/>
      <c r="L284" s="25">
        <v>0</v>
      </c>
      <c r="M284" s="25"/>
      <c r="N284" s="49">
        <v>0</v>
      </c>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61.1" customHeight="1">
      <c r="A285" s="7" t="s">
        <v>280</v>
      </c>
      <c r="B285" s="7"/>
      <c r="C285" s="25">
        <v>0</v>
      </c>
      <c r="D285" s="25">
        <f>5710*4</f>
        <v>22840</v>
      </c>
      <c r="E285" s="25">
        <v>0</v>
      </c>
      <c r="F285" s="25">
        <v>0</v>
      </c>
      <c r="G285" s="25">
        <v>0</v>
      </c>
      <c r="H285" s="37">
        <v>0</v>
      </c>
      <c r="I285" s="37">
        <v>0</v>
      </c>
      <c r="J285" s="25">
        <v>0</v>
      </c>
      <c r="K285" s="25"/>
      <c r="L285" s="25">
        <v>0</v>
      </c>
      <c r="M285" s="25"/>
      <c r="N285" s="49">
        <v>0</v>
      </c>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61.1" customHeight="1">
      <c r="A286" s="7" t="s">
        <v>281</v>
      </c>
      <c r="B286" s="7"/>
      <c r="C286" s="25">
        <v>0</v>
      </c>
      <c r="D286" s="25">
        <f>14000*4</f>
        <v>56000</v>
      </c>
      <c r="E286" s="25">
        <v>0</v>
      </c>
      <c r="F286" s="25">
        <v>0</v>
      </c>
      <c r="G286" s="25">
        <v>0</v>
      </c>
      <c r="H286" s="37">
        <v>0</v>
      </c>
      <c r="I286" s="37">
        <v>0</v>
      </c>
      <c r="J286" s="25">
        <v>0</v>
      </c>
      <c r="K286" s="25"/>
      <c r="L286" s="25">
        <v>0</v>
      </c>
      <c r="M286" s="25"/>
      <c r="N286" s="49">
        <v>0</v>
      </c>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61.1" customHeight="1">
      <c r="A287" s="7" t="s">
        <v>282</v>
      </c>
      <c r="B287" s="7"/>
      <c r="C287" s="25">
        <v>0</v>
      </c>
      <c r="D287" s="25">
        <f>4*8000</f>
        <v>32000</v>
      </c>
      <c r="E287" s="25">
        <v>0</v>
      </c>
      <c r="F287" s="25">
        <v>0</v>
      </c>
      <c r="G287" s="25">
        <v>0</v>
      </c>
      <c r="H287" s="37">
        <v>0</v>
      </c>
      <c r="I287" s="37">
        <v>0</v>
      </c>
      <c r="J287" s="25">
        <v>0</v>
      </c>
      <c r="K287" s="25"/>
      <c r="L287" s="25">
        <v>0</v>
      </c>
      <c r="M287" s="25"/>
      <c r="N287" s="49">
        <v>0</v>
      </c>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61.1" customHeight="1">
      <c r="A288" s="7" t="s">
        <v>283</v>
      </c>
      <c r="B288" s="7"/>
      <c r="C288" s="25">
        <v>0</v>
      </c>
      <c r="D288" s="25">
        <f>4*6000</f>
        <v>24000</v>
      </c>
      <c r="E288" s="25">
        <v>0</v>
      </c>
      <c r="F288" s="25">
        <v>0</v>
      </c>
      <c r="G288" s="25">
        <v>0</v>
      </c>
      <c r="H288" s="37">
        <v>0</v>
      </c>
      <c r="I288" s="37">
        <v>0</v>
      </c>
      <c r="J288" s="25">
        <v>0</v>
      </c>
      <c r="K288" s="25"/>
      <c r="L288" s="25">
        <v>0</v>
      </c>
      <c r="M288" s="25"/>
      <c r="N288" s="49">
        <v>0</v>
      </c>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61.1" customHeight="1">
      <c r="A289" s="7" t="s">
        <v>284</v>
      </c>
      <c r="B289" s="7"/>
      <c r="C289" s="25">
        <v>0</v>
      </c>
      <c r="D289" s="25">
        <f>4*26200</f>
        <v>104800</v>
      </c>
      <c r="E289" s="25">
        <v>0</v>
      </c>
      <c r="F289" s="25">
        <v>0</v>
      </c>
      <c r="G289" s="25">
        <v>0</v>
      </c>
      <c r="H289" s="37">
        <v>0</v>
      </c>
      <c r="I289" s="37">
        <v>0</v>
      </c>
      <c r="J289" s="25">
        <v>0</v>
      </c>
      <c r="K289" s="25"/>
      <c r="L289" s="25">
        <v>0</v>
      </c>
      <c r="M289" s="25"/>
      <c r="N289" s="49">
        <v>0</v>
      </c>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61.1" customHeight="1">
      <c r="A290" s="7" t="s">
        <v>285</v>
      </c>
      <c r="B290" s="7"/>
      <c r="C290" s="25">
        <v>0</v>
      </c>
      <c r="D290" s="25">
        <f>4*12200</f>
        <v>48800</v>
      </c>
      <c r="E290" s="25">
        <v>0</v>
      </c>
      <c r="F290" s="25">
        <v>0</v>
      </c>
      <c r="G290" s="25">
        <v>0</v>
      </c>
      <c r="H290" s="37">
        <v>0</v>
      </c>
      <c r="I290" s="37">
        <v>0</v>
      </c>
      <c r="J290" s="25">
        <v>0</v>
      </c>
      <c r="K290" s="25"/>
      <c r="L290" s="25">
        <v>0</v>
      </c>
      <c r="M290" s="25"/>
      <c r="N290" s="49">
        <v>0</v>
      </c>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61.1" customHeight="1">
      <c r="A291" s="7" t="s">
        <v>286</v>
      </c>
      <c r="B291" s="7"/>
      <c r="C291" s="25">
        <v>0</v>
      </c>
      <c r="D291" s="25">
        <f>4*14000</f>
        <v>56000</v>
      </c>
      <c r="E291" s="25">
        <v>0</v>
      </c>
      <c r="F291" s="25">
        <v>0</v>
      </c>
      <c r="G291" s="25">
        <v>0</v>
      </c>
      <c r="H291" s="37">
        <v>0</v>
      </c>
      <c r="I291" s="37">
        <v>0</v>
      </c>
      <c r="J291" s="25">
        <v>0</v>
      </c>
      <c r="K291" s="25"/>
      <c r="L291" s="25">
        <v>0</v>
      </c>
      <c r="M291" s="25"/>
      <c r="N291" s="49">
        <v>0</v>
      </c>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56.05" customHeight="1">
      <c r="A292" s="7" t="s">
        <v>287</v>
      </c>
      <c r="B292" s="7"/>
      <c r="C292" s="25">
        <v>0</v>
      </c>
      <c r="D292" s="25">
        <f>4*1600</f>
        <v>6400</v>
      </c>
      <c r="E292" s="25">
        <v>0</v>
      </c>
      <c r="F292" s="25">
        <v>0</v>
      </c>
      <c r="G292" s="25">
        <v>0</v>
      </c>
      <c r="H292" s="37">
        <v>0</v>
      </c>
      <c r="I292" s="37">
        <v>0</v>
      </c>
      <c r="J292" s="25">
        <v>0</v>
      </c>
      <c r="K292" s="25"/>
      <c r="L292" s="25">
        <v>0</v>
      </c>
      <c r="M292" s="25"/>
      <c r="N292" s="49">
        <v>0</v>
      </c>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39.75" customHeight="1">
      <c r="A293" s="6" t="s">
        <v>288</v>
      </c>
      <c r="B293" s="6"/>
      <c r="C293" s="25">
        <v>0</v>
      </c>
      <c r="D293" s="25">
        <v>0</v>
      </c>
      <c r="E293" s="25">
        <v>0</v>
      </c>
      <c r="F293" s="25">
        <v>0</v>
      </c>
      <c r="G293" s="25">
        <v>1722.21</v>
      </c>
      <c r="H293" s="37">
        <v>0</v>
      </c>
      <c r="I293" s="37">
        <v>0</v>
      </c>
      <c r="J293" s="25">
        <v>0</v>
      </c>
      <c r="K293" s="25"/>
      <c r="L293" s="25">
        <v>0</v>
      </c>
      <c r="M293" s="25"/>
      <c r="N293" s="49">
        <v>0</v>
      </c>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39.75" customHeight="1">
      <c r="A294" s="6" t="s">
        <v>289</v>
      </c>
      <c r="B294" s="6"/>
      <c r="C294" s="25">
        <v>0</v>
      </c>
      <c r="D294" s="25">
        <v>0</v>
      </c>
      <c r="E294" s="25">
        <v>0</v>
      </c>
      <c r="F294" s="25">
        <v>0</v>
      </c>
      <c r="G294" s="25">
        <v>934.25</v>
      </c>
      <c r="H294" s="37">
        <v>0</v>
      </c>
      <c r="I294" s="37">
        <v>0</v>
      </c>
      <c r="J294" s="25">
        <v>0</v>
      </c>
      <c r="K294" s="25"/>
      <c r="L294" s="25">
        <v>0</v>
      </c>
      <c r="M294" s="25"/>
      <c r="N294" s="49">
        <v>0</v>
      </c>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46.6" customHeight="1">
      <c r="A295" s="6" t="s">
        <v>290</v>
      </c>
      <c r="B295" s="6"/>
      <c r="C295" s="25">
        <v>0</v>
      </c>
      <c r="D295" s="25">
        <v>0</v>
      </c>
      <c r="E295" s="25">
        <v>53.9</v>
      </c>
      <c r="F295" s="25">
        <v>0</v>
      </c>
      <c r="G295" s="25">
        <v>229.66</v>
      </c>
      <c r="H295" s="37">
        <v>0</v>
      </c>
      <c r="I295" s="37">
        <v>0</v>
      </c>
      <c r="J295" s="25">
        <v>0</v>
      </c>
      <c r="K295" s="25"/>
      <c r="L295" s="25">
        <v>0</v>
      </c>
      <c r="M295" s="25"/>
      <c r="N295" s="49">
        <v>0</v>
      </c>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36.75" customHeight="1">
      <c r="A296" s="6" t="s">
        <v>291</v>
      </c>
      <c r="B296" s="6"/>
      <c r="C296" s="25">
        <v>0</v>
      </c>
      <c r="D296" s="25">
        <v>0</v>
      </c>
      <c r="E296" s="25">
        <v>0</v>
      </c>
      <c r="F296" s="25">
        <v>0</v>
      </c>
      <c r="G296" s="25">
        <v>843.02</v>
      </c>
      <c r="H296" s="37">
        <v>0</v>
      </c>
      <c r="I296" s="37">
        <v>0</v>
      </c>
      <c r="J296" s="25">
        <v>0</v>
      </c>
      <c r="K296" s="25"/>
      <c r="L296" s="25">
        <v>0</v>
      </c>
      <c r="M296" s="25"/>
      <c r="N296" s="49">
        <v>0</v>
      </c>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23.7" customHeight="1">
      <c r="A297" s="6" t="s">
        <v>292</v>
      </c>
      <c r="B297" s="6"/>
      <c r="C297" s="25">
        <v>0</v>
      </c>
      <c r="D297" s="25">
        <v>0</v>
      </c>
      <c r="E297" s="25">
        <v>106</v>
      </c>
      <c r="F297" s="25">
        <v>0</v>
      </c>
      <c r="G297" s="25">
        <v>0</v>
      </c>
      <c r="H297" s="37">
        <v>0</v>
      </c>
      <c r="I297" s="37">
        <v>0</v>
      </c>
      <c r="J297" s="25">
        <v>0</v>
      </c>
      <c r="K297" s="25"/>
      <c r="L297" s="25">
        <v>0</v>
      </c>
      <c r="M297" s="25"/>
      <c r="N297" s="49">
        <v>0</v>
      </c>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23.7" customHeight="1">
      <c r="A298" s="6" t="s">
        <v>293</v>
      </c>
      <c r="B298" s="6"/>
      <c r="C298" s="25">
        <v>0</v>
      </c>
      <c r="D298" s="25">
        <v>0</v>
      </c>
      <c r="E298" s="25">
        <v>57.7</v>
      </c>
      <c r="F298" s="25">
        <v>0</v>
      </c>
      <c r="G298" s="25">
        <v>0</v>
      </c>
      <c r="H298" s="37">
        <v>0</v>
      </c>
      <c r="I298" s="37">
        <v>0</v>
      </c>
      <c r="J298" s="25">
        <v>0</v>
      </c>
      <c r="K298" s="25"/>
      <c r="L298" s="25">
        <v>0</v>
      </c>
      <c r="M298" s="25"/>
      <c r="N298" s="49">
        <v>0</v>
      </c>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27.05" customHeight="1">
      <c r="A299" s="6" t="s">
        <v>294</v>
      </c>
      <c r="B299" s="6"/>
      <c r="C299" s="25">
        <v>0</v>
      </c>
      <c r="D299" s="25">
        <v>0</v>
      </c>
      <c r="E299" s="25">
        <v>0</v>
      </c>
      <c r="F299" s="25">
        <v>0</v>
      </c>
      <c r="G299" s="25">
        <v>2087.91</v>
      </c>
      <c r="H299" s="37">
        <v>0</v>
      </c>
      <c r="I299" s="37">
        <v>0</v>
      </c>
      <c r="J299" s="25">
        <v>0</v>
      </c>
      <c r="K299" s="25"/>
      <c r="L299" s="25">
        <v>0</v>
      </c>
      <c r="M299" s="25"/>
      <c r="N299" s="49">
        <v>0</v>
      </c>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32" customHeight="1">
      <c r="A300" s="6" t="s">
        <v>295</v>
      </c>
      <c r="B300" s="6"/>
      <c r="C300" s="25">
        <v>0</v>
      </c>
      <c r="D300" s="25">
        <v>0</v>
      </c>
      <c r="E300" s="25">
        <v>0</v>
      </c>
      <c r="F300" s="25">
        <v>0</v>
      </c>
      <c r="G300" s="25">
        <v>762.36</v>
      </c>
      <c r="H300" s="37">
        <v>0</v>
      </c>
      <c r="I300" s="37">
        <v>0</v>
      </c>
      <c r="J300" s="25">
        <v>0</v>
      </c>
      <c r="K300" s="25"/>
      <c r="L300" s="25">
        <v>0</v>
      </c>
      <c r="M300" s="25"/>
      <c r="N300" s="49">
        <v>0</v>
      </c>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36.75" customHeight="1">
      <c r="A301" s="6" t="s">
        <v>296</v>
      </c>
      <c r="B301" s="6"/>
      <c r="C301" s="25">
        <v>0</v>
      </c>
      <c r="D301" s="25">
        <v>0</v>
      </c>
      <c r="E301" s="25">
        <v>0</v>
      </c>
      <c r="F301" s="25">
        <v>0</v>
      </c>
      <c r="G301" s="25">
        <v>0</v>
      </c>
      <c r="H301" s="37">
        <v>0</v>
      </c>
      <c r="I301" s="37">
        <v>0</v>
      </c>
      <c r="J301" s="25">
        <v>0</v>
      </c>
      <c r="K301" s="25"/>
      <c r="L301" s="25">
        <v>12.8</v>
      </c>
      <c r="M301" s="25"/>
      <c r="N301" s="49">
        <v>0</v>
      </c>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23.7" customHeight="1">
      <c r="A302" s="6" t="s">
        <v>297</v>
      </c>
      <c r="B302" s="6"/>
      <c r="C302" s="25">
        <v>0</v>
      </c>
      <c r="D302" s="25">
        <v>0</v>
      </c>
      <c r="E302" s="25">
        <v>0</v>
      </c>
      <c r="F302" s="25">
        <v>0</v>
      </c>
      <c r="G302" s="25">
        <v>1517.28</v>
      </c>
      <c r="H302" s="37">
        <v>0</v>
      </c>
      <c r="I302" s="37">
        <v>0</v>
      </c>
      <c r="J302" s="25">
        <v>0</v>
      </c>
      <c r="K302" s="25"/>
      <c r="L302" s="25">
        <v>0</v>
      </c>
      <c r="M302" s="25"/>
      <c r="N302" s="49">
        <v>0</v>
      </c>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23.7" customHeight="1">
      <c r="A303" s="6" t="s">
        <v>298</v>
      </c>
      <c r="B303" s="6"/>
      <c r="C303" s="25">
        <v>0</v>
      </c>
      <c r="D303" s="25">
        <v>0</v>
      </c>
      <c r="E303" s="25">
        <v>10</v>
      </c>
      <c r="F303" s="25">
        <v>0</v>
      </c>
      <c r="G303" s="25">
        <v>0</v>
      </c>
      <c r="H303" s="37">
        <v>0</v>
      </c>
      <c r="I303" s="37">
        <v>0</v>
      </c>
      <c r="J303" s="25">
        <v>0</v>
      </c>
      <c r="K303" s="25"/>
      <c r="L303" s="25">
        <v>0</v>
      </c>
      <c r="M303" s="25"/>
      <c r="N303" s="49">
        <v>0</v>
      </c>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23.7" customHeight="1">
      <c r="A304" s="6" t="s">
        <v>299</v>
      </c>
      <c r="B304" s="6"/>
      <c r="C304" s="25">
        <v>0</v>
      </c>
      <c r="D304" s="25">
        <v>0</v>
      </c>
      <c r="E304" s="25">
        <v>0</v>
      </c>
      <c r="F304" s="25">
        <v>0</v>
      </c>
      <c r="G304" s="25">
        <v>61.13</v>
      </c>
      <c r="H304" s="37">
        <v>0</v>
      </c>
      <c r="I304" s="37">
        <v>0</v>
      </c>
      <c r="J304" s="25">
        <v>0</v>
      </c>
      <c r="K304" s="25"/>
      <c r="L304" s="25">
        <v>0</v>
      </c>
      <c r="M304" s="25"/>
      <c r="N304" s="49">
        <v>0</v>
      </c>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23.7" customHeight="1">
      <c r="A305" s="6" t="s">
        <v>300</v>
      </c>
      <c r="B305" s="6"/>
      <c r="C305" s="25">
        <v>0</v>
      </c>
      <c r="D305" s="25">
        <v>0</v>
      </c>
      <c r="E305" s="25">
        <v>0</v>
      </c>
      <c r="F305" s="25">
        <v>0</v>
      </c>
      <c r="G305" s="25">
        <v>67.32</v>
      </c>
      <c r="H305" s="37">
        <v>0</v>
      </c>
      <c r="I305" s="37">
        <v>0</v>
      </c>
      <c r="J305" s="25">
        <v>0</v>
      </c>
      <c r="K305" s="25"/>
      <c r="L305" s="25">
        <v>0</v>
      </c>
      <c r="M305" s="25"/>
      <c r="N305" s="49">
        <v>0</v>
      </c>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23.7" customHeight="1">
      <c r="A306" s="6" t="s">
        <v>301</v>
      </c>
      <c r="B306" s="6"/>
      <c r="C306" s="25">
        <v>0</v>
      </c>
      <c r="D306" s="25">
        <v>0</v>
      </c>
      <c r="E306" s="25">
        <v>0</v>
      </c>
      <c r="F306" s="25">
        <v>0</v>
      </c>
      <c r="G306" s="25">
        <v>96.36</v>
      </c>
      <c r="H306" s="37">
        <v>0</v>
      </c>
      <c r="I306" s="37">
        <v>0</v>
      </c>
      <c r="J306" s="25">
        <v>0</v>
      </c>
      <c r="K306" s="25"/>
      <c r="L306" s="25">
        <v>0</v>
      </c>
      <c r="M306" s="25"/>
      <c r="N306" s="49">
        <v>0</v>
      </c>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23.7" customHeight="1">
      <c r="A307" s="6" t="s">
        <v>302</v>
      </c>
      <c r="B307" s="6"/>
      <c r="C307" s="25">
        <v>0</v>
      </c>
      <c r="D307" s="25">
        <v>0</v>
      </c>
      <c r="E307" s="25">
        <v>10</v>
      </c>
      <c r="F307" s="25">
        <v>0</v>
      </c>
      <c r="G307" s="25">
        <v>0</v>
      </c>
      <c r="H307" s="37">
        <v>0</v>
      </c>
      <c r="I307" s="37">
        <v>0</v>
      </c>
      <c r="J307" s="25">
        <v>0</v>
      </c>
      <c r="K307" s="25"/>
      <c r="L307" s="25">
        <v>0</v>
      </c>
      <c r="M307" s="25"/>
      <c r="N307" s="49">
        <v>0</v>
      </c>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23.7" customHeight="1">
      <c r="A308" s="6" t="s">
        <v>303</v>
      </c>
      <c r="B308" s="6"/>
      <c r="C308" s="25">
        <v>0</v>
      </c>
      <c r="D308" s="25">
        <v>0</v>
      </c>
      <c r="E308" s="25">
        <v>0</v>
      </c>
      <c r="F308" s="25">
        <v>0</v>
      </c>
      <c r="G308" s="25">
        <v>206</v>
      </c>
      <c r="H308" s="37">
        <v>0</v>
      </c>
      <c r="I308" s="37">
        <v>0</v>
      </c>
      <c r="J308" s="25">
        <v>0</v>
      </c>
      <c r="K308" s="25"/>
      <c r="L308" s="25">
        <v>0</v>
      </c>
      <c r="M308" s="25"/>
      <c r="N308" s="49">
        <v>0</v>
      </c>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23.7" customHeight="1">
      <c r="A309" s="6" t="s">
        <v>304</v>
      </c>
      <c r="B309" s="6"/>
      <c r="C309" s="25">
        <v>0</v>
      </c>
      <c r="D309" s="25">
        <v>0</v>
      </c>
      <c r="E309" s="25">
        <v>120</v>
      </c>
      <c r="F309" s="25">
        <v>0</v>
      </c>
      <c r="G309" s="25">
        <v>0</v>
      </c>
      <c r="H309" s="37">
        <v>0</v>
      </c>
      <c r="I309" s="37">
        <v>0</v>
      </c>
      <c r="J309" s="25">
        <v>0</v>
      </c>
      <c r="K309" s="25"/>
      <c r="L309" s="25">
        <v>0</v>
      </c>
      <c r="M309" s="25"/>
      <c r="N309" s="49">
        <v>0</v>
      </c>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23.7" customHeight="1">
      <c r="A310" s="6" t="s">
        <v>305</v>
      </c>
      <c r="B310" s="6"/>
      <c r="C310" s="25">
        <v>0</v>
      </c>
      <c r="D310" s="25">
        <v>0</v>
      </c>
      <c r="E310" s="25">
        <v>0</v>
      </c>
      <c r="F310" s="25">
        <v>0</v>
      </c>
      <c r="G310" s="25">
        <v>1945.67</v>
      </c>
      <c r="H310" s="37">
        <v>0</v>
      </c>
      <c r="I310" s="37">
        <v>0</v>
      </c>
      <c r="J310" s="25">
        <v>0</v>
      </c>
      <c r="K310" s="25"/>
      <c r="L310" s="25">
        <v>0</v>
      </c>
      <c r="M310" s="25"/>
      <c r="N310" s="49">
        <v>0</v>
      </c>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23.7" customHeight="1">
      <c r="A311" s="6" t="s">
        <v>306</v>
      </c>
      <c r="B311" s="6"/>
      <c r="C311" s="25">
        <v>0</v>
      </c>
      <c r="D311" s="25">
        <v>0</v>
      </c>
      <c r="E311" s="25">
        <v>0</v>
      </c>
      <c r="F311" s="25">
        <v>0</v>
      </c>
      <c r="G311" s="25">
        <v>253.2</v>
      </c>
      <c r="H311" s="37">
        <v>0</v>
      </c>
      <c r="I311" s="37">
        <v>0</v>
      </c>
      <c r="J311" s="25">
        <v>0</v>
      </c>
      <c r="K311" s="25"/>
      <c r="L311" s="25">
        <v>0</v>
      </c>
      <c r="M311" s="25"/>
      <c r="N311" s="49">
        <v>0</v>
      </c>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23.7" customHeight="1">
      <c r="A312" s="6" t="s">
        <v>307</v>
      </c>
      <c r="B312" s="6"/>
      <c r="C312" s="25">
        <v>0</v>
      </c>
      <c r="D312" s="25">
        <v>0</v>
      </c>
      <c r="E312" s="25">
        <v>79</v>
      </c>
      <c r="F312" s="25">
        <v>0</v>
      </c>
      <c r="G312" s="25">
        <v>0</v>
      </c>
      <c r="H312" s="37">
        <v>0</v>
      </c>
      <c r="I312" s="37">
        <v>0</v>
      </c>
      <c r="J312" s="25">
        <v>0</v>
      </c>
      <c r="K312" s="25"/>
      <c r="L312" s="25">
        <v>0</v>
      </c>
      <c r="M312" s="25"/>
      <c r="N312" s="49">
        <v>0</v>
      </c>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23.7" customHeight="1">
      <c r="A313" s="6" t="s">
        <v>308</v>
      </c>
      <c r="B313" s="6"/>
      <c r="C313" s="25">
        <v>0</v>
      </c>
      <c r="D313" s="25">
        <v>0</v>
      </c>
      <c r="E313" s="25">
        <v>0</v>
      </c>
      <c r="F313" s="25">
        <v>0</v>
      </c>
      <c r="G313" s="25">
        <v>2656.71</v>
      </c>
      <c r="H313" s="37">
        <v>0</v>
      </c>
      <c r="I313" s="37">
        <v>0</v>
      </c>
      <c r="J313" s="25">
        <v>0</v>
      </c>
      <c r="K313" s="25"/>
      <c r="L313" s="25">
        <v>0</v>
      </c>
      <c r="M313" s="25"/>
      <c r="N313" s="49">
        <v>0</v>
      </c>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23.7" customHeight="1">
      <c r="A314" s="6" t="s">
        <v>309</v>
      </c>
      <c r="B314" s="6"/>
      <c r="C314" s="25">
        <v>0</v>
      </c>
      <c r="D314" s="25">
        <v>0</v>
      </c>
      <c r="E314" s="25">
        <v>0</v>
      </c>
      <c r="F314" s="25">
        <v>0</v>
      </c>
      <c r="G314" s="25">
        <v>4369.18</v>
      </c>
      <c r="H314" s="37">
        <v>0</v>
      </c>
      <c r="I314" s="37">
        <v>0</v>
      </c>
      <c r="J314" s="25">
        <v>0</v>
      </c>
      <c r="K314" s="25"/>
      <c r="L314" s="25">
        <v>0</v>
      </c>
      <c r="M314" s="25"/>
      <c r="N314" s="49">
        <v>0</v>
      </c>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23.7" customHeight="1">
      <c r="A315" s="6" t="s">
        <v>310</v>
      </c>
      <c r="B315" s="6"/>
      <c r="C315" s="25">
        <v>0</v>
      </c>
      <c r="D315" s="25">
        <v>0</v>
      </c>
      <c r="E315" s="25">
        <v>0</v>
      </c>
      <c r="F315" s="25">
        <v>0</v>
      </c>
      <c r="G315" s="25">
        <v>271.93</v>
      </c>
      <c r="H315" s="37">
        <v>0</v>
      </c>
      <c r="I315" s="37">
        <v>0</v>
      </c>
      <c r="J315" s="25">
        <v>0</v>
      </c>
      <c r="K315" s="25"/>
      <c r="L315" s="25">
        <v>0</v>
      </c>
      <c r="M315" s="25"/>
      <c r="N315" s="49">
        <v>0</v>
      </c>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23.7" customHeight="1">
      <c r="A316" s="6" t="s">
        <v>311</v>
      </c>
      <c r="B316" s="6"/>
      <c r="C316" s="25">
        <v>0</v>
      </c>
      <c r="D316" s="25">
        <v>0</v>
      </c>
      <c r="E316" s="25">
        <v>61.4</v>
      </c>
      <c r="F316" s="25">
        <v>0</v>
      </c>
      <c r="G316" s="25">
        <v>371.91</v>
      </c>
      <c r="H316" s="37">
        <v>0</v>
      </c>
      <c r="I316" s="37">
        <v>0</v>
      </c>
      <c r="J316" s="25">
        <v>0</v>
      </c>
      <c r="K316" s="25"/>
      <c r="L316" s="25">
        <v>0</v>
      </c>
      <c r="M316" s="25"/>
      <c r="N316" s="49">
        <v>0</v>
      </c>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23.7" customHeight="1">
      <c r="A317" s="6" t="s">
        <v>312</v>
      </c>
      <c r="B317" s="6"/>
      <c r="C317" s="25">
        <v>0</v>
      </c>
      <c r="D317" s="25">
        <v>0</v>
      </c>
      <c r="E317" s="25">
        <v>56.4</v>
      </c>
      <c r="F317" s="25">
        <v>0</v>
      </c>
      <c r="G317" s="25">
        <v>0</v>
      </c>
      <c r="H317" s="37">
        <v>0</v>
      </c>
      <c r="I317" s="37">
        <v>0</v>
      </c>
      <c r="J317" s="25">
        <v>0</v>
      </c>
      <c r="K317" s="25"/>
      <c r="L317" s="25">
        <v>0</v>
      </c>
      <c r="M317" s="25"/>
      <c r="N317" s="49">
        <v>0</v>
      </c>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23.7" customHeight="1">
      <c r="A318" s="6" t="s">
        <v>313</v>
      </c>
      <c r="B318" s="6"/>
      <c r="C318" s="25">
        <v>0</v>
      </c>
      <c r="D318" s="25">
        <v>0</v>
      </c>
      <c r="E318" s="25">
        <v>0</v>
      </c>
      <c r="F318" s="25">
        <v>0</v>
      </c>
      <c r="G318" s="25">
        <v>2066.67</v>
      </c>
      <c r="H318" s="37">
        <v>0</v>
      </c>
      <c r="I318" s="37">
        <v>0</v>
      </c>
      <c r="J318" s="25">
        <v>0</v>
      </c>
      <c r="K318" s="25"/>
      <c r="L318" s="25">
        <v>0</v>
      </c>
      <c r="M318" s="25"/>
      <c r="N318" s="49">
        <v>0</v>
      </c>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23.7" customHeight="1">
      <c r="A319" s="6" t="s">
        <v>314</v>
      </c>
      <c r="B319" s="6"/>
      <c r="C319" s="25">
        <v>0</v>
      </c>
      <c r="D319" s="25">
        <v>0</v>
      </c>
      <c r="E319" s="25">
        <v>0</v>
      </c>
      <c r="F319" s="25">
        <v>0</v>
      </c>
      <c r="G319" s="25">
        <v>2665.28</v>
      </c>
      <c r="H319" s="37">
        <v>0</v>
      </c>
      <c r="I319" s="37">
        <v>0</v>
      </c>
      <c r="J319" s="25">
        <v>0</v>
      </c>
      <c r="K319" s="25"/>
      <c r="L319" s="25">
        <v>0</v>
      </c>
      <c r="M319" s="25"/>
      <c r="N319" s="49">
        <v>0</v>
      </c>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23.7" customHeight="1">
      <c r="A320" s="6" t="s">
        <v>315</v>
      </c>
      <c r="B320" s="6"/>
      <c r="C320" s="25">
        <v>0</v>
      </c>
      <c r="D320" s="25">
        <v>0</v>
      </c>
      <c r="E320" s="25">
        <v>22.8</v>
      </c>
      <c r="F320" s="25">
        <v>0</v>
      </c>
      <c r="G320" s="25">
        <v>0</v>
      </c>
      <c r="H320" s="37">
        <v>0</v>
      </c>
      <c r="I320" s="37">
        <v>0</v>
      </c>
      <c r="J320" s="25">
        <v>0</v>
      </c>
      <c r="K320" s="25"/>
      <c r="L320" s="25">
        <v>0</v>
      </c>
      <c r="M320" s="25"/>
      <c r="N320" s="49">
        <v>0</v>
      </c>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23.7" customHeight="1">
      <c r="A321" s="6" t="s">
        <v>316</v>
      </c>
      <c r="B321" s="6"/>
      <c r="C321" s="25">
        <v>0</v>
      </c>
      <c r="D321" s="25">
        <v>0</v>
      </c>
      <c r="E321" s="25">
        <v>0</v>
      </c>
      <c r="F321" s="25">
        <v>0</v>
      </c>
      <c r="G321" s="25">
        <v>136.02</v>
      </c>
      <c r="H321" s="37">
        <v>0</v>
      </c>
      <c r="I321" s="37">
        <v>0</v>
      </c>
      <c r="J321" s="25">
        <v>0</v>
      </c>
      <c r="K321" s="25"/>
      <c r="L321" s="25">
        <v>0</v>
      </c>
      <c r="M321" s="25"/>
      <c r="N321" s="49">
        <v>0</v>
      </c>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23.7" customHeight="1">
      <c r="A322" s="6" t="s">
        <v>317</v>
      </c>
      <c r="B322" s="6"/>
      <c r="C322" s="25">
        <v>0</v>
      </c>
      <c r="D322" s="25">
        <v>0</v>
      </c>
      <c r="E322" s="25">
        <v>43</v>
      </c>
      <c r="F322" s="25">
        <v>0</v>
      </c>
      <c r="G322" s="25">
        <v>0</v>
      </c>
      <c r="H322" s="37">
        <v>0</v>
      </c>
      <c r="I322" s="37">
        <v>0</v>
      </c>
      <c r="J322" s="25">
        <v>0</v>
      </c>
      <c r="K322" s="25"/>
      <c r="L322" s="25">
        <v>0</v>
      </c>
      <c r="M322" s="25"/>
      <c r="N322" s="49">
        <v>0</v>
      </c>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23.7" customHeight="1">
      <c r="A323" s="6" t="s">
        <v>318</v>
      </c>
      <c r="B323" s="6"/>
      <c r="C323" s="25">
        <v>0</v>
      </c>
      <c r="D323" s="25">
        <v>0</v>
      </c>
      <c r="E323" s="25">
        <v>0</v>
      </c>
      <c r="F323" s="25">
        <v>0</v>
      </c>
      <c r="G323" s="25">
        <v>807.94</v>
      </c>
      <c r="H323" s="37">
        <v>0</v>
      </c>
      <c r="I323" s="37">
        <v>0</v>
      </c>
      <c r="J323" s="25">
        <v>0</v>
      </c>
      <c r="K323" s="25"/>
      <c r="L323" s="25">
        <v>0</v>
      </c>
      <c r="M323" s="25"/>
      <c r="N323" s="49">
        <v>0</v>
      </c>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23.7" customHeight="1">
      <c r="A324" s="6" t="s">
        <v>319</v>
      </c>
      <c r="B324" s="6"/>
      <c r="C324" s="25">
        <v>0</v>
      </c>
      <c r="D324" s="25">
        <v>0</v>
      </c>
      <c r="E324" s="25">
        <v>0</v>
      </c>
      <c r="F324" s="25">
        <v>0</v>
      </c>
      <c r="G324" s="25">
        <v>622.59</v>
      </c>
      <c r="H324" s="37">
        <v>0</v>
      </c>
      <c r="I324" s="37">
        <v>0</v>
      </c>
      <c r="J324" s="25">
        <v>0</v>
      </c>
      <c r="K324" s="25"/>
      <c r="L324" s="25">
        <v>0</v>
      </c>
      <c r="M324" s="25"/>
      <c r="N324" s="49">
        <v>0</v>
      </c>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23.7" customHeight="1">
      <c r="A325" s="6" t="s">
        <v>320</v>
      </c>
      <c r="B325" s="6"/>
      <c r="C325" s="25">
        <v>0</v>
      </c>
      <c r="D325" s="25">
        <v>0</v>
      </c>
      <c r="E325" s="25">
        <v>0</v>
      </c>
      <c r="F325" s="25">
        <v>0</v>
      </c>
      <c r="G325" s="25">
        <v>287.19</v>
      </c>
      <c r="H325" s="37">
        <v>0</v>
      </c>
      <c r="I325" s="37">
        <v>0</v>
      </c>
      <c r="J325" s="25">
        <v>0</v>
      </c>
      <c r="K325" s="25"/>
      <c r="L325" s="25">
        <v>0</v>
      </c>
      <c r="M325" s="25"/>
      <c r="N325" s="49">
        <v>0</v>
      </c>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23.7" customHeight="1">
      <c r="A326" s="6" t="s">
        <v>321</v>
      </c>
      <c r="B326" s="6"/>
      <c r="C326" s="25">
        <v>0</v>
      </c>
      <c r="D326" s="25">
        <v>0</v>
      </c>
      <c r="E326" s="25">
        <v>0</v>
      </c>
      <c r="F326" s="25">
        <v>0</v>
      </c>
      <c r="G326" s="25">
        <v>733.1</v>
      </c>
      <c r="H326" s="37">
        <v>0</v>
      </c>
      <c r="I326" s="37">
        <v>0</v>
      </c>
      <c r="J326" s="25">
        <v>0</v>
      </c>
      <c r="K326" s="25"/>
      <c r="L326" s="25">
        <v>0</v>
      </c>
      <c r="M326" s="25"/>
      <c r="N326" s="49">
        <v>0</v>
      </c>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23.7" customHeight="1">
      <c r="A327" s="6" t="s">
        <v>322</v>
      </c>
      <c r="B327" s="6"/>
      <c r="C327" s="25">
        <v>0</v>
      </c>
      <c r="D327" s="25">
        <v>0</v>
      </c>
      <c r="E327" s="25">
        <v>0</v>
      </c>
      <c r="F327" s="25">
        <v>0</v>
      </c>
      <c r="G327" s="25">
        <v>765.67</v>
      </c>
      <c r="H327" s="37">
        <v>0</v>
      </c>
      <c r="I327" s="37">
        <v>0</v>
      </c>
      <c r="J327" s="25">
        <v>0</v>
      </c>
      <c r="K327" s="25"/>
      <c r="L327" s="25">
        <v>0</v>
      </c>
      <c r="M327" s="25"/>
      <c r="N327" s="49">
        <v>0</v>
      </c>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23.7" customHeight="1">
      <c r="A328" s="6" t="s">
        <v>323</v>
      </c>
      <c r="B328" s="6"/>
      <c r="C328" s="25">
        <v>0</v>
      </c>
      <c r="D328" s="25">
        <v>0</v>
      </c>
      <c r="E328" s="25">
        <v>0</v>
      </c>
      <c r="F328" s="25">
        <v>0</v>
      </c>
      <c r="G328" s="25">
        <v>1257.71</v>
      </c>
      <c r="H328" s="37">
        <v>0</v>
      </c>
      <c r="I328" s="37">
        <v>0</v>
      </c>
      <c r="J328" s="25">
        <v>0</v>
      </c>
      <c r="K328" s="25"/>
      <c r="L328" s="25">
        <v>0</v>
      </c>
      <c r="M328" s="25"/>
      <c r="N328" s="49">
        <v>0</v>
      </c>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23.7" customHeight="1">
      <c r="A329" s="6" t="s">
        <v>324</v>
      </c>
      <c r="B329" s="6"/>
      <c r="C329" s="25">
        <v>0</v>
      </c>
      <c r="D329" s="25">
        <v>0</v>
      </c>
      <c r="E329" s="25">
        <v>0</v>
      </c>
      <c r="F329" s="25">
        <v>0</v>
      </c>
      <c r="G329" s="25">
        <v>3343.41</v>
      </c>
      <c r="H329" s="37">
        <v>0</v>
      </c>
      <c r="I329" s="37">
        <v>0</v>
      </c>
      <c r="J329" s="25">
        <v>0</v>
      </c>
      <c r="K329" s="25"/>
      <c r="L329" s="25">
        <v>0</v>
      </c>
      <c r="M329" s="25"/>
      <c r="N329" s="49">
        <v>0</v>
      </c>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23.7" customHeight="1">
      <c r="A330" s="6" t="s">
        <v>325</v>
      </c>
      <c r="B330" s="6"/>
      <c r="C330" s="25">
        <v>0</v>
      </c>
      <c r="D330" s="25">
        <v>0</v>
      </c>
      <c r="E330" s="25">
        <v>0</v>
      </c>
      <c r="F330" s="25">
        <v>0</v>
      </c>
      <c r="G330" s="25">
        <v>2020.24</v>
      </c>
      <c r="H330" s="37">
        <v>0</v>
      </c>
      <c r="I330" s="37">
        <v>0</v>
      </c>
      <c r="J330" s="25">
        <v>0</v>
      </c>
      <c r="K330" s="25"/>
      <c r="L330" s="25">
        <v>0</v>
      </c>
      <c r="M330" s="25"/>
      <c r="N330" s="49">
        <v>0</v>
      </c>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44.25" customHeight="1">
      <c r="A331" s="6" t="s">
        <v>326</v>
      </c>
      <c r="B331" s="6"/>
      <c r="C331" s="25">
        <v>0</v>
      </c>
      <c r="D331" s="25">
        <v>0</v>
      </c>
      <c r="E331" s="25">
        <v>0</v>
      </c>
      <c r="F331" s="25">
        <v>0</v>
      </c>
      <c r="G331" s="25">
        <v>1669.79</v>
      </c>
      <c r="H331" s="37">
        <v>0</v>
      </c>
      <c r="I331" s="37">
        <v>0</v>
      </c>
      <c r="J331" s="25">
        <v>0</v>
      </c>
      <c r="K331" s="25"/>
      <c r="L331" s="25">
        <v>0</v>
      </c>
      <c r="M331" s="25"/>
      <c r="N331" s="49">
        <v>0</v>
      </c>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23.7" customHeight="1">
      <c r="A332" s="6" t="s">
        <v>327</v>
      </c>
      <c r="B332" s="6"/>
      <c r="C332" s="25">
        <v>0</v>
      </c>
      <c r="D332" s="25">
        <v>0</v>
      </c>
      <c r="E332" s="25">
        <v>11.5</v>
      </c>
      <c r="F332" s="25">
        <v>0</v>
      </c>
      <c r="G332" s="25">
        <v>0</v>
      </c>
      <c r="H332" s="37">
        <v>0</v>
      </c>
      <c r="I332" s="37">
        <v>0</v>
      </c>
      <c r="J332" s="25">
        <v>0</v>
      </c>
      <c r="K332" s="25"/>
      <c r="L332" s="25">
        <v>0</v>
      </c>
      <c r="M332" s="25"/>
      <c r="N332" s="49">
        <v>0</v>
      </c>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23.7" customHeight="1">
      <c r="A333" s="6" t="s">
        <v>328</v>
      </c>
      <c r="B333" s="6"/>
      <c r="C333" s="25">
        <v>0</v>
      </c>
      <c r="D333" s="25">
        <v>0</v>
      </c>
      <c r="E333" s="25">
        <v>0</v>
      </c>
      <c r="F333" s="25">
        <v>0</v>
      </c>
      <c r="G333" s="25">
        <v>155.44</v>
      </c>
      <c r="H333" s="37">
        <v>0</v>
      </c>
      <c r="I333" s="37">
        <v>0</v>
      </c>
      <c r="J333" s="25">
        <v>0</v>
      </c>
      <c r="K333" s="25"/>
      <c r="L333" s="25">
        <v>0</v>
      </c>
      <c r="M333" s="25"/>
      <c r="N333" s="49">
        <v>0</v>
      </c>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23.7" customHeight="1">
      <c r="A334" s="6" t="s">
        <v>329</v>
      </c>
      <c r="B334" s="6"/>
      <c r="C334" s="25">
        <v>0</v>
      </c>
      <c r="D334" s="25">
        <v>0</v>
      </c>
      <c r="E334" s="25">
        <v>2.7</v>
      </c>
      <c r="F334" s="25">
        <v>0</v>
      </c>
      <c r="G334" s="25">
        <v>0</v>
      </c>
      <c r="H334" s="37">
        <v>0</v>
      </c>
      <c r="I334" s="37">
        <v>0</v>
      </c>
      <c r="J334" s="25">
        <v>0</v>
      </c>
      <c r="K334" s="25"/>
      <c r="L334" s="25">
        <v>0</v>
      </c>
      <c r="M334" s="25"/>
      <c r="N334" s="49">
        <v>0</v>
      </c>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23.7" customHeight="1">
      <c r="A335" s="6" t="s">
        <v>330</v>
      </c>
      <c r="B335" s="6"/>
      <c r="C335" s="25">
        <v>0</v>
      </c>
      <c r="D335" s="25">
        <v>0</v>
      </c>
      <c r="E335" s="25">
        <v>0</v>
      </c>
      <c r="F335" s="25">
        <v>0</v>
      </c>
      <c r="G335" s="25">
        <v>18540.4</v>
      </c>
      <c r="H335" s="37">
        <v>0</v>
      </c>
      <c r="I335" s="37">
        <v>0</v>
      </c>
      <c r="J335" s="25">
        <v>0</v>
      </c>
      <c r="K335" s="25"/>
      <c r="L335" s="25">
        <v>0</v>
      </c>
      <c r="M335" s="25"/>
      <c r="N335" s="49">
        <v>0</v>
      </c>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23.7" customHeight="1">
      <c r="A336" s="6" t="s">
        <v>331</v>
      </c>
      <c r="B336" s="6"/>
      <c r="C336" s="25">
        <v>0</v>
      </c>
      <c r="D336" s="25">
        <v>0</v>
      </c>
      <c r="E336" s="25">
        <v>0</v>
      </c>
      <c r="F336" s="25">
        <v>0</v>
      </c>
      <c r="G336" s="25">
        <v>14137.05</v>
      </c>
      <c r="H336" s="37">
        <v>0</v>
      </c>
      <c r="I336" s="37">
        <v>0</v>
      </c>
      <c r="J336" s="25">
        <v>0</v>
      </c>
      <c r="K336" s="25"/>
      <c r="L336" s="25">
        <v>0</v>
      </c>
      <c r="M336" s="25"/>
      <c r="N336" s="49">
        <v>0</v>
      </c>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23.7" customHeight="1">
      <c r="A337" s="6" t="s">
        <v>332</v>
      </c>
      <c r="B337" s="6"/>
      <c r="C337" s="25">
        <v>0</v>
      </c>
      <c r="D337" s="25">
        <v>0</v>
      </c>
      <c r="E337" s="25">
        <v>0</v>
      </c>
      <c r="F337" s="25">
        <v>0</v>
      </c>
      <c r="G337" s="25">
        <v>2105.29</v>
      </c>
      <c r="H337" s="37">
        <v>0</v>
      </c>
      <c r="I337" s="37">
        <v>0</v>
      </c>
      <c r="J337" s="25">
        <v>0</v>
      </c>
      <c r="K337" s="25"/>
      <c r="L337" s="25">
        <v>0</v>
      </c>
      <c r="M337" s="25"/>
      <c r="N337" s="49">
        <v>0</v>
      </c>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23.7" customHeight="1">
      <c r="A338" s="6" t="s">
        <v>333</v>
      </c>
      <c r="B338" s="6"/>
      <c r="C338" s="25">
        <v>0</v>
      </c>
      <c r="D338" s="25">
        <v>0</v>
      </c>
      <c r="E338" s="25">
        <v>0</v>
      </c>
      <c r="F338" s="25">
        <v>0</v>
      </c>
      <c r="G338" s="25">
        <v>1295.08</v>
      </c>
      <c r="H338" s="37">
        <v>0</v>
      </c>
      <c r="I338" s="37">
        <v>0</v>
      </c>
      <c r="J338" s="25">
        <v>0</v>
      </c>
      <c r="K338" s="25"/>
      <c r="L338" s="25">
        <v>0</v>
      </c>
      <c r="M338" s="25"/>
      <c r="N338" s="49">
        <v>0</v>
      </c>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23.7" customHeight="1">
      <c r="A339" s="6" t="s">
        <v>334</v>
      </c>
      <c r="B339" s="6"/>
      <c r="C339" s="25">
        <v>0</v>
      </c>
      <c r="D339" s="25">
        <v>0</v>
      </c>
      <c r="E339" s="25">
        <v>32.9</v>
      </c>
      <c r="F339" s="25">
        <v>0</v>
      </c>
      <c r="G339" s="25">
        <v>13163.07</v>
      </c>
      <c r="H339" s="37">
        <v>0</v>
      </c>
      <c r="I339" s="37">
        <v>0</v>
      </c>
      <c r="J339" s="25">
        <v>0</v>
      </c>
      <c r="K339" s="25"/>
      <c r="L339" s="25">
        <v>0</v>
      </c>
      <c r="M339" s="25"/>
      <c r="N339" s="49">
        <v>0</v>
      </c>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33.3" customHeight="1">
      <c r="A340" s="6" t="s">
        <v>335</v>
      </c>
      <c r="B340" s="6"/>
      <c r="C340" s="25">
        <v>0</v>
      </c>
      <c r="D340" s="25">
        <v>0</v>
      </c>
      <c r="E340" s="25">
        <v>0</v>
      </c>
      <c r="F340" s="25">
        <v>0</v>
      </c>
      <c r="G340" s="25">
        <v>0</v>
      </c>
      <c r="H340" s="37">
        <v>1</v>
      </c>
      <c r="I340" s="37">
        <v>0</v>
      </c>
      <c r="J340" s="25">
        <v>0</v>
      </c>
      <c r="K340" s="25"/>
      <c r="L340" s="25">
        <v>0</v>
      </c>
      <c r="M340" s="25"/>
      <c r="N340" s="49">
        <v>0</v>
      </c>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23.7" customHeight="1">
      <c r="A341" s="6" t="s">
        <v>336</v>
      </c>
      <c r="B341" s="6"/>
      <c r="C341" s="25">
        <v>0</v>
      </c>
      <c r="D341" s="25">
        <v>0</v>
      </c>
      <c r="E341" s="25">
        <v>0</v>
      </c>
      <c r="F341" s="25">
        <v>0</v>
      </c>
      <c r="G341" s="25">
        <v>882.01</v>
      </c>
      <c r="H341" s="37">
        <v>0</v>
      </c>
      <c r="I341" s="37">
        <v>0</v>
      </c>
      <c r="J341" s="25">
        <v>0</v>
      </c>
      <c r="K341" s="25"/>
      <c r="L341" s="25">
        <v>0</v>
      </c>
      <c r="M341" s="25"/>
      <c r="N341" s="49">
        <v>0</v>
      </c>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23.7" customHeight="1">
      <c r="A342" s="6" t="s">
        <v>337</v>
      </c>
      <c r="B342" s="6"/>
      <c r="C342" s="25">
        <v>0</v>
      </c>
      <c r="D342" s="25">
        <v>0</v>
      </c>
      <c r="E342" s="25">
        <v>0</v>
      </c>
      <c r="F342" s="25">
        <v>0</v>
      </c>
      <c r="G342" s="25">
        <v>1127.74</v>
      </c>
      <c r="H342" s="37">
        <v>0</v>
      </c>
      <c r="I342" s="37">
        <v>0</v>
      </c>
      <c r="J342" s="25">
        <v>0</v>
      </c>
      <c r="K342" s="25"/>
      <c r="L342" s="25">
        <v>0</v>
      </c>
      <c r="M342" s="25"/>
      <c r="N342" s="49">
        <v>0</v>
      </c>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23.7" customHeight="1">
      <c r="A343" s="6" t="s">
        <v>338</v>
      </c>
      <c r="B343" s="6"/>
      <c r="C343" s="25">
        <v>0</v>
      </c>
      <c r="D343" s="25">
        <v>0</v>
      </c>
      <c r="E343" s="25">
        <v>208</v>
      </c>
      <c r="F343" s="25">
        <v>0</v>
      </c>
      <c r="G343" s="25">
        <v>0</v>
      </c>
      <c r="H343" s="37">
        <v>0</v>
      </c>
      <c r="I343" s="37">
        <v>0</v>
      </c>
      <c r="J343" s="25">
        <v>0</v>
      </c>
      <c r="K343" s="25"/>
      <c r="L343" s="25">
        <v>0</v>
      </c>
      <c r="M343" s="25"/>
      <c r="N343" s="49">
        <v>0</v>
      </c>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23.7" customHeight="1">
      <c r="A344" s="6" t="s">
        <v>339</v>
      </c>
      <c r="B344" s="6"/>
      <c r="C344" s="25">
        <v>0</v>
      </c>
      <c r="D344" s="25">
        <v>0</v>
      </c>
      <c r="E344" s="25">
        <v>9.2</v>
      </c>
      <c r="F344" s="25">
        <v>0</v>
      </c>
      <c r="G344" s="25">
        <v>0</v>
      </c>
      <c r="H344" s="37">
        <v>0</v>
      </c>
      <c r="I344" s="37">
        <v>0</v>
      </c>
      <c r="J344" s="25">
        <v>0</v>
      </c>
      <c r="K344" s="25"/>
      <c r="L344" s="25">
        <v>0</v>
      </c>
      <c r="M344" s="25"/>
      <c r="N344" s="49">
        <v>0</v>
      </c>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23.7" customHeight="1">
      <c r="A345" s="6" t="s">
        <v>340</v>
      </c>
      <c r="B345" s="6"/>
      <c r="C345" s="25">
        <v>0</v>
      </c>
      <c r="D345" s="25">
        <v>0</v>
      </c>
      <c r="E345" s="25">
        <v>0</v>
      </c>
      <c r="F345" s="25">
        <v>0</v>
      </c>
      <c r="G345" s="25">
        <v>280.75</v>
      </c>
      <c r="H345" s="37">
        <v>0</v>
      </c>
      <c r="I345" s="37">
        <v>0</v>
      </c>
      <c r="J345" s="25">
        <v>0</v>
      </c>
      <c r="K345" s="25"/>
      <c r="L345" s="25">
        <v>0</v>
      </c>
      <c r="M345" s="25"/>
      <c r="N345" s="49">
        <v>0</v>
      </c>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23.7" customHeight="1">
      <c r="A346" s="6" t="s">
        <v>341</v>
      </c>
      <c r="B346" s="6"/>
      <c r="C346" s="25">
        <v>0</v>
      </c>
      <c r="D346" s="25">
        <v>0</v>
      </c>
      <c r="E346" s="25">
        <v>0</v>
      </c>
      <c r="F346" s="25">
        <v>0</v>
      </c>
      <c r="G346" s="25">
        <v>792.49</v>
      </c>
      <c r="H346" s="37">
        <v>0</v>
      </c>
      <c r="I346" s="37">
        <v>0</v>
      </c>
      <c r="J346" s="25">
        <v>0</v>
      </c>
      <c r="K346" s="25"/>
      <c r="L346" s="25">
        <v>0</v>
      </c>
      <c r="M346" s="25"/>
      <c r="N346" s="49">
        <v>0</v>
      </c>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23.7" customHeight="1">
      <c r="A347" s="6" t="s">
        <v>342</v>
      </c>
      <c r="B347" s="6"/>
      <c r="C347" s="25">
        <v>0</v>
      </c>
      <c r="D347" s="25">
        <v>0</v>
      </c>
      <c r="E347" s="25">
        <v>67</v>
      </c>
      <c r="F347" s="25">
        <v>0</v>
      </c>
      <c r="G347" s="25">
        <v>0</v>
      </c>
      <c r="H347" s="37">
        <v>0</v>
      </c>
      <c r="I347" s="37">
        <v>0</v>
      </c>
      <c r="J347" s="25">
        <v>0</v>
      </c>
      <c r="K347" s="25"/>
      <c r="L347" s="25">
        <v>0</v>
      </c>
      <c r="M347" s="25"/>
      <c r="N347" s="49">
        <v>0</v>
      </c>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23.7" customHeight="1">
      <c r="A348" s="6" t="s">
        <v>343</v>
      </c>
      <c r="B348" s="6"/>
      <c r="C348" s="25">
        <v>0</v>
      </c>
      <c r="D348" s="25">
        <v>0</v>
      </c>
      <c r="E348" s="25">
        <v>70</v>
      </c>
      <c r="F348" s="25">
        <v>0</v>
      </c>
      <c r="G348" s="25">
        <v>0</v>
      </c>
      <c r="H348" s="37">
        <v>0</v>
      </c>
      <c r="I348" s="37">
        <v>0</v>
      </c>
      <c r="J348" s="25">
        <v>0</v>
      </c>
      <c r="K348" s="25"/>
      <c r="L348" s="25">
        <v>0</v>
      </c>
      <c r="M348" s="25"/>
      <c r="N348" s="49">
        <v>0</v>
      </c>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23.7" customHeight="1">
      <c r="A349" s="6" t="s">
        <v>344</v>
      </c>
      <c r="B349" s="6"/>
      <c r="C349" s="25">
        <v>0</v>
      </c>
      <c r="D349" s="25">
        <v>0</v>
      </c>
      <c r="E349" s="25">
        <v>133</v>
      </c>
      <c r="F349" s="25">
        <v>0</v>
      </c>
      <c r="G349" s="25">
        <v>0</v>
      </c>
      <c r="H349" s="37">
        <v>0</v>
      </c>
      <c r="I349" s="37">
        <v>0</v>
      </c>
      <c r="J349" s="25">
        <v>0</v>
      </c>
      <c r="K349" s="25"/>
      <c r="L349" s="25">
        <v>0</v>
      </c>
      <c r="M349" s="25"/>
      <c r="N349" s="49">
        <v>0</v>
      </c>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23.7" customHeight="1">
      <c r="A350" s="6" t="s">
        <v>345</v>
      </c>
      <c r="B350" s="6"/>
      <c r="C350" s="25">
        <v>0</v>
      </c>
      <c r="D350" s="25">
        <v>0</v>
      </c>
      <c r="E350" s="25">
        <v>396</v>
      </c>
      <c r="F350" s="25">
        <v>0</v>
      </c>
      <c r="G350" s="25">
        <v>0</v>
      </c>
      <c r="H350" s="37">
        <v>0</v>
      </c>
      <c r="I350" s="37">
        <v>0</v>
      </c>
      <c r="J350" s="25">
        <v>0</v>
      </c>
      <c r="K350" s="25"/>
      <c r="L350" s="25">
        <v>0</v>
      </c>
      <c r="M350" s="25"/>
      <c r="N350" s="49">
        <v>0</v>
      </c>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23.7" customHeight="1">
      <c r="A351" s="6" t="s">
        <v>346</v>
      </c>
      <c r="B351" s="6"/>
      <c r="C351" s="25">
        <v>0</v>
      </c>
      <c r="D351" s="25">
        <v>0</v>
      </c>
      <c r="E351" s="25">
        <v>21</v>
      </c>
      <c r="F351" s="25">
        <v>0</v>
      </c>
      <c r="G351" s="25">
        <v>0</v>
      </c>
      <c r="H351" s="37">
        <v>0</v>
      </c>
      <c r="I351" s="37">
        <v>0</v>
      </c>
      <c r="J351" s="25">
        <v>0</v>
      </c>
      <c r="K351" s="25"/>
      <c r="L351" s="25">
        <v>0</v>
      </c>
      <c r="M351" s="25"/>
      <c r="N351" s="49">
        <v>0</v>
      </c>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32" customHeight="1">
      <c r="A352" s="6" t="s">
        <v>347</v>
      </c>
      <c r="B352" s="6"/>
      <c r="C352" s="25">
        <v>0</v>
      </c>
      <c r="D352" s="25">
        <v>0</v>
      </c>
      <c r="E352" s="25">
        <v>19</v>
      </c>
      <c r="F352" s="25">
        <v>0</v>
      </c>
      <c r="G352" s="25">
        <v>0</v>
      </c>
      <c r="H352" s="37">
        <v>0</v>
      </c>
      <c r="I352" s="37">
        <v>0</v>
      </c>
      <c r="J352" s="25">
        <v>0</v>
      </c>
      <c r="K352" s="25"/>
      <c r="L352" s="25">
        <v>0</v>
      </c>
      <c r="M352" s="25"/>
      <c r="N352" s="49">
        <v>0</v>
      </c>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31.25" customHeight="1">
      <c r="A353" s="6" t="s">
        <v>348</v>
      </c>
      <c r="B353" s="6"/>
      <c r="C353" s="25">
        <v>0</v>
      </c>
      <c r="D353" s="25">
        <v>0</v>
      </c>
      <c r="E353" s="25">
        <v>0</v>
      </c>
      <c r="F353" s="25">
        <v>0</v>
      </c>
      <c r="G353" s="25">
        <v>421.72</v>
      </c>
      <c r="H353" s="37">
        <v>0</v>
      </c>
      <c r="I353" s="37">
        <v>0</v>
      </c>
      <c r="J353" s="25">
        <v>0</v>
      </c>
      <c r="K353" s="25"/>
      <c r="L353" s="25">
        <v>0</v>
      </c>
      <c r="M353" s="25"/>
      <c r="N353" s="49">
        <v>0</v>
      </c>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42.5" customHeight="1">
      <c r="A354" s="6" t="s">
        <v>349</v>
      </c>
      <c r="B354" s="6"/>
      <c r="C354" s="25">
        <v>0</v>
      </c>
      <c r="D354" s="25">
        <v>0</v>
      </c>
      <c r="E354" s="25">
        <v>129</v>
      </c>
      <c r="F354" s="25">
        <v>0</v>
      </c>
      <c r="G354" s="25">
        <v>0</v>
      </c>
      <c r="H354" s="37">
        <v>0</v>
      </c>
      <c r="I354" s="37">
        <v>0</v>
      </c>
      <c r="J354" s="25">
        <v>0</v>
      </c>
      <c r="K354" s="25"/>
      <c r="L354" s="25">
        <v>0</v>
      </c>
      <c r="M354" s="25"/>
      <c r="N354" s="49">
        <v>0</v>
      </c>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34.8" customHeight="1">
      <c r="A355" s="6" t="s">
        <v>350</v>
      </c>
      <c r="B355" s="6"/>
      <c r="C355" s="25">
        <v>0</v>
      </c>
      <c r="D355" s="25">
        <v>0</v>
      </c>
      <c r="E355" s="25">
        <v>86.4</v>
      </c>
      <c r="F355" s="25">
        <v>0</v>
      </c>
      <c r="G355" s="25">
        <v>329.89</v>
      </c>
      <c r="H355" s="37">
        <v>0</v>
      </c>
      <c r="I355" s="37">
        <v>0</v>
      </c>
      <c r="J355" s="25">
        <v>0</v>
      </c>
      <c r="K355" s="25"/>
      <c r="L355" s="25">
        <v>0</v>
      </c>
      <c r="M355" s="25"/>
      <c r="N355" s="49">
        <v>0</v>
      </c>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38.35" customHeight="1">
      <c r="A356" s="6" t="s">
        <v>351</v>
      </c>
      <c r="B356" s="6"/>
      <c r="C356" s="25">
        <v>0</v>
      </c>
      <c r="D356" s="25">
        <v>0</v>
      </c>
      <c r="E356" s="25">
        <v>65.8</v>
      </c>
      <c r="F356" s="25">
        <v>0</v>
      </c>
      <c r="G356" s="25">
        <v>0</v>
      </c>
      <c r="H356" s="37">
        <v>0</v>
      </c>
      <c r="I356" s="37">
        <v>0</v>
      </c>
      <c r="J356" s="25">
        <v>0</v>
      </c>
      <c r="K356" s="25"/>
      <c r="L356" s="25">
        <v>0</v>
      </c>
      <c r="M356" s="25"/>
      <c r="N356" s="49">
        <v>0</v>
      </c>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39" customHeight="1">
      <c r="A357" s="6" t="s">
        <v>352</v>
      </c>
      <c r="B357" s="6"/>
      <c r="C357" s="25">
        <v>0</v>
      </c>
      <c r="D357" s="25">
        <v>0</v>
      </c>
      <c r="E357" s="25">
        <v>0</v>
      </c>
      <c r="F357" s="25">
        <v>0</v>
      </c>
      <c r="G357" s="25">
        <v>1168.28</v>
      </c>
      <c r="H357" s="37">
        <v>0</v>
      </c>
      <c r="I357" s="37">
        <v>0</v>
      </c>
      <c r="J357" s="25">
        <v>0</v>
      </c>
      <c r="K357" s="25"/>
      <c r="L357" s="25">
        <v>0</v>
      </c>
      <c r="M357" s="25"/>
      <c r="N357" s="49">
        <v>0</v>
      </c>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34.05" customHeight="1">
      <c r="A358" s="6" t="s">
        <v>353</v>
      </c>
      <c r="B358" s="6"/>
      <c r="C358" s="25">
        <v>0</v>
      </c>
      <c r="D358" s="25">
        <v>0</v>
      </c>
      <c r="E358" s="25">
        <v>0</v>
      </c>
      <c r="F358" s="25">
        <v>0</v>
      </c>
      <c r="G358" s="25">
        <f>190.11+42.38+108.6+77.36</f>
        <v>418.45</v>
      </c>
      <c r="H358" s="37">
        <v>0</v>
      </c>
      <c r="I358" s="37">
        <v>0</v>
      </c>
      <c r="J358" s="25">
        <v>0</v>
      </c>
      <c r="K358" s="25"/>
      <c r="L358" s="25">
        <v>0</v>
      </c>
      <c r="M358" s="25"/>
      <c r="N358" s="49">
        <v>0</v>
      </c>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23.7" customHeight="1">
      <c r="A359" s="6" t="s">
        <v>354</v>
      </c>
      <c r="B359" s="6"/>
      <c r="C359" s="25">
        <v>0</v>
      </c>
      <c r="D359" s="25">
        <v>0</v>
      </c>
      <c r="E359" s="25">
        <v>0</v>
      </c>
      <c r="F359" s="25">
        <v>0</v>
      </c>
      <c r="G359" s="25">
        <v>0</v>
      </c>
      <c r="H359" s="37">
        <v>0</v>
      </c>
      <c r="I359" s="37">
        <v>0</v>
      </c>
      <c r="J359" s="25">
        <v>0</v>
      </c>
      <c r="K359" s="25"/>
      <c r="L359" s="25">
        <v>98</v>
      </c>
      <c r="M359" s="25"/>
      <c r="N359" s="49">
        <v>0</v>
      </c>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44.75" customHeight="1">
      <c r="A360" s="6" t="s">
        <v>355</v>
      </c>
      <c r="B360" s="6"/>
      <c r="C360" s="25">
        <v>0</v>
      </c>
      <c r="D360" s="25">
        <v>0</v>
      </c>
      <c r="E360" s="25">
        <v>0</v>
      </c>
      <c r="F360" s="25">
        <v>0</v>
      </c>
      <c r="G360" s="25">
        <v>1396.75</v>
      </c>
      <c r="H360" s="37">
        <v>0</v>
      </c>
      <c r="I360" s="37">
        <v>0</v>
      </c>
      <c r="J360" s="25">
        <v>0</v>
      </c>
      <c r="K360" s="25"/>
      <c r="L360" s="25">
        <v>0</v>
      </c>
      <c r="M360" s="25"/>
      <c r="N360" s="49">
        <v>0</v>
      </c>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23.7" customHeight="1">
      <c r="A361" s="6" t="s">
        <v>356</v>
      </c>
      <c r="B361" s="6"/>
      <c r="C361" s="25">
        <v>0</v>
      </c>
      <c r="D361" s="25">
        <v>0</v>
      </c>
      <c r="E361" s="25">
        <v>15</v>
      </c>
      <c r="F361" s="25">
        <v>0</v>
      </c>
      <c r="G361" s="25">
        <v>0</v>
      </c>
      <c r="H361" s="37">
        <v>0</v>
      </c>
      <c r="I361" s="37">
        <v>0</v>
      </c>
      <c r="J361" s="25">
        <v>0</v>
      </c>
      <c r="K361" s="25"/>
      <c r="L361" s="25">
        <v>0</v>
      </c>
      <c r="M361" s="25"/>
      <c r="N361" s="49">
        <v>0</v>
      </c>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35.35" customHeight="1">
      <c r="A362" s="6" t="s">
        <v>357</v>
      </c>
      <c r="B362" s="6"/>
      <c r="C362" s="25">
        <v>0</v>
      </c>
      <c r="D362" s="25">
        <v>0</v>
      </c>
      <c r="E362" s="25">
        <v>0</v>
      </c>
      <c r="F362" s="25">
        <v>0</v>
      </c>
      <c r="G362" s="25">
        <f>239.6+338.84</f>
        <v>578.44</v>
      </c>
      <c r="H362" s="37">
        <v>0</v>
      </c>
      <c r="I362" s="37">
        <v>0</v>
      </c>
      <c r="J362" s="25">
        <v>0</v>
      </c>
      <c r="K362" s="25"/>
      <c r="L362" s="25">
        <v>0</v>
      </c>
      <c r="M362" s="25"/>
      <c r="N362" s="49">
        <v>0</v>
      </c>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40.8" customHeight="1">
      <c r="A363" s="6" t="s">
        <v>358</v>
      </c>
      <c r="B363" s="6"/>
      <c r="C363" s="25">
        <v>0</v>
      </c>
      <c r="D363" s="25">
        <v>0</v>
      </c>
      <c r="E363" s="25">
        <v>0</v>
      </c>
      <c r="F363" s="25">
        <v>0</v>
      </c>
      <c r="G363" s="25">
        <v>1942.95</v>
      </c>
      <c r="H363" s="37">
        <v>0</v>
      </c>
      <c r="I363" s="37">
        <v>0</v>
      </c>
      <c r="J363" s="25">
        <v>0</v>
      </c>
      <c r="K363" s="25"/>
      <c r="L363" s="25">
        <v>0</v>
      </c>
      <c r="M363" s="25"/>
      <c r="N363" s="49">
        <v>0</v>
      </c>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39" customHeight="1">
      <c r="A364" s="6" t="s">
        <v>359</v>
      </c>
      <c r="B364" s="6"/>
      <c r="C364" s="25">
        <v>0</v>
      </c>
      <c r="D364" s="25">
        <v>0</v>
      </c>
      <c r="E364" s="25">
        <v>36.5</v>
      </c>
      <c r="F364" s="25">
        <v>0</v>
      </c>
      <c r="G364" s="25">
        <v>0</v>
      </c>
      <c r="H364" s="37">
        <v>0</v>
      </c>
      <c r="I364" s="37">
        <v>0</v>
      </c>
      <c r="J364" s="25">
        <v>0</v>
      </c>
      <c r="K364" s="25"/>
      <c r="L364" s="25">
        <v>0</v>
      </c>
      <c r="M364" s="25"/>
      <c r="N364" s="49">
        <v>0</v>
      </c>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35.35" customHeight="1">
      <c r="A365" s="6" t="s">
        <v>360</v>
      </c>
      <c r="B365" s="6"/>
      <c r="C365" s="25">
        <v>0</v>
      </c>
      <c r="D365" s="25">
        <v>0</v>
      </c>
      <c r="E365" s="25">
        <v>220</v>
      </c>
      <c r="F365" s="25">
        <v>0</v>
      </c>
      <c r="G365" s="25">
        <v>0</v>
      </c>
      <c r="H365" s="37">
        <v>0</v>
      </c>
      <c r="I365" s="37">
        <v>0</v>
      </c>
      <c r="J365" s="25">
        <v>0</v>
      </c>
      <c r="K365" s="25"/>
      <c r="L365" s="25">
        <v>0</v>
      </c>
      <c r="M365" s="25"/>
      <c r="N365" s="49">
        <v>0</v>
      </c>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39.75" customHeight="1">
      <c r="A366" s="6" t="s">
        <v>361</v>
      </c>
      <c r="B366" s="6"/>
      <c r="C366" s="25">
        <v>0</v>
      </c>
      <c r="D366" s="25">
        <v>0</v>
      </c>
      <c r="E366" s="25">
        <v>70.6</v>
      </c>
      <c r="F366" s="25">
        <v>0</v>
      </c>
      <c r="G366" s="25">
        <v>0</v>
      </c>
      <c r="H366" s="37">
        <v>0</v>
      </c>
      <c r="I366" s="37">
        <v>0</v>
      </c>
      <c r="J366" s="25">
        <v>0</v>
      </c>
      <c r="K366" s="25"/>
      <c r="L366" s="25">
        <v>0</v>
      </c>
      <c r="M366" s="25"/>
      <c r="N366" s="49">
        <v>0</v>
      </c>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34.05" customHeight="1">
      <c r="A367" s="6" t="s">
        <v>362</v>
      </c>
      <c r="B367" s="6"/>
      <c r="C367" s="25">
        <v>0</v>
      </c>
      <c r="D367" s="25">
        <v>0</v>
      </c>
      <c r="E367" s="25">
        <v>27.3</v>
      </c>
      <c r="F367" s="25">
        <v>0</v>
      </c>
      <c r="G367" s="25">
        <v>0</v>
      </c>
      <c r="H367" s="37">
        <v>0</v>
      </c>
      <c r="I367" s="37">
        <v>0</v>
      </c>
      <c r="J367" s="25">
        <v>0</v>
      </c>
      <c r="K367" s="25"/>
      <c r="L367" s="25">
        <v>0</v>
      </c>
      <c r="M367" s="25"/>
      <c r="N367" s="49">
        <v>0</v>
      </c>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41.25" customHeight="1">
      <c r="A368" s="6" t="s">
        <v>363</v>
      </c>
      <c r="B368" s="6"/>
      <c r="C368" s="25">
        <v>0</v>
      </c>
      <c r="D368" s="25">
        <v>0</v>
      </c>
      <c r="E368" s="25">
        <v>0</v>
      </c>
      <c r="F368" s="25">
        <v>0</v>
      </c>
      <c r="G368" s="25">
        <v>2242.85</v>
      </c>
      <c r="H368" s="37">
        <v>0</v>
      </c>
      <c r="I368" s="37">
        <v>0</v>
      </c>
      <c r="J368" s="25">
        <v>0</v>
      </c>
      <c r="K368" s="25"/>
      <c r="L368" s="25">
        <v>0</v>
      </c>
      <c r="M368" s="25"/>
      <c r="N368" s="49">
        <v>0</v>
      </c>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39" customHeight="1">
      <c r="A369" s="6" t="s">
        <v>364</v>
      </c>
      <c r="B369" s="6"/>
      <c r="C369" s="25">
        <v>0</v>
      </c>
      <c r="D369" s="25">
        <v>0</v>
      </c>
      <c r="E369" s="25">
        <v>0</v>
      </c>
      <c r="F369" s="25">
        <v>0</v>
      </c>
      <c r="G369" s="25">
        <v>813.4</v>
      </c>
      <c r="H369" s="37">
        <v>0</v>
      </c>
      <c r="I369" s="37">
        <v>0</v>
      </c>
      <c r="J369" s="25">
        <v>0</v>
      </c>
      <c r="K369" s="25"/>
      <c r="L369" s="25">
        <v>0</v>
      </c>
      <c r="M369" s="25"/>
      <c r="N369" s="49">
        <v>0</v>
      </c>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38" customHeight="1">
      <c r="A370" s="6" t="s">
        <v>365</v>
      </c>
      <c r="B370" s="6"/>
      <c r="C370" s="25">
        <v>0</v>
      </c>
      <c r="D370" s="25">
        <v>0</v>
      </c>
      <c r="E370" s="25">
        <v>0</v>
      </c>
      <c r="F370" s="25">
        <v>0</v>
      </c>
      <c r="G370" s="25">
        <v>856.39</v>
      </c>
      <c r="H370" s="37">
        <v>0</v>
      </c>
      <c r="I370" s="37">
        <v>0</v>
      </c>
      <c r="J370" s="25">
        <v>0</v>
      </c>
      <c r="K370" s="25"/>
      <c r="L370" s="25">
        <v>0</v>
      </c>
      <c r="M370" s="25"/>
      <c r="N370" s="49">
        <v>0</v>
      </c>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38" customHeight="1">
      <c r="A371" s="6" t="s">
        <v>366</v>
      </c>
      <c r="B371" s="6"/>
      <c r="C371" s="25">
        <v>0</v>
      </c>
      <c r="D371" s="25">
        <v>0</v>
      </c>
      <c r="E371" s="25">
        <v>0</v>
      </c>
      <c r="F371" s="25">
        <v>0</v>
      </c>
      <c r="G371" s="25">
        <v>906.05</v>
      </c>
      <c r="H371" s="37">
        <v>0</v>
      </c>
      <c r="I371" s="37">
        <v>0</v>
      </c>
      <c r="J371" s="25">
        <v>0</v>
      </c>
      <c r="K371" s="25"/>
      <c r="L371" s="25">
        <v>0</v>
      </c>
      <c r="M371" s="25"/>
      <c r="N371" s="49">
        <v>0</v>
      </c>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23.7" customHeight="1">
      <c r="A372" s="6" t="s">
        <v>367</v>
      </c>
      <c r="B372" s="6"/>
      <c r="C372" s="25">
        <v>0</v>
      </c>
      <c r="D372" s="25">
        <v>0</v>
      </c>
      <c r="E372" s="25">
        <v>0</v>
      </c>
      <c r="F372" s="25">
        <v>0</v>
      </c>
      <c r="G372" s="25">
        <v>2094.86</v>
      </c>
      <c r="H372" s="37">
        <v>0</v>
      </c>
      <c r="I372" s="37">
        <v>0</v>
      </c>
      <c r="J372" s="25">
        <v>0</v>
      </c>
      <c r="K372" s="25"/>
      <c r="L372" s="25">
        <v>0</v>
      </c>
      <c r="M372" s="25"/>
      <c r="N372" s="49">
        <v>0</v>
      </c>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23.7" customHeight="1">
      <c r="A373" s="6" t="s">
        <v>368</v>
      </c>
      <c r="B373" s="6"/>
      <c r="C373" s="25">
        <v>0</v>
      </c>
      <c r="D373" s="25">
        <v>0</v>
      </c>
      <c r="E373" s="25">
        <v>0</v>
      </c>
      <c r="F373" s="25">
        <v>0</v>
      </c>
      <c r="G373" s="25">
        <v>213.53</v>
      </c>
      <c r="H373" s="37">
        <v>0</v>
      </c>
      <c r="I373" s="37">
        <v>0</v>
      </c>
      <c r="J373" s="25">
        <v>0</v>
      </c>
      <c r="K373" s="25"/>
      <c r="L373" s="25">
        <v>0</v>
      </c>
      <c r="M373" s="25"/>
      <c r="N373" s="49">
        <v>0</v>
      </c>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23.7" customHeight="1">
      <c r="A374" s="6" t="s">
        <v>369</v>
      </c>
      <c r="B374" s="6"/>
      <c r="C374" s="25">
        <v>0</v>
      </c>
      <c r="D374" s="25">
        <v>0</v>
      </c>
      <c r="E374" s="25">
        <v>0</v>
      </c>
      <c r="F374" s="25">
        <v>0</v>
      </c>
      <c r="G374" s="25">
        <v>4225.14</v>
      </c>
      <c r="H374" s="37">
        <v>0</v>
      </c>
      <c r="I374" s="37">
        <v>0</v>
      </c>
      <c r="J374" s="25">
        <v>0</v>
      </c>
      <c r="K374" s="25"/>
      <c r="L374" s="25">
        <v>0</v>
      </c>
      <c r="M374" s="25"/>
      <c r="N374" s="49">
        <v>0</v>
      </c>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43.25" customHeight="1">
      <c r="A375" s="6" t="s">
        <v>370</v>
      </c>
      <c r="B375" s="6"/>
      <c r="C375" s="25">
        <v>0</v>
      </c>
      <c r="D375" s="25">
        <v>0</v>
      </c>
      <c r="E375" s="25">
        <v>0</v>
      </c>
      <c r="F375" s="25">
        <v>0</v>
      </c>
      <c r="G375" s="25">
        <v>1378.3</v>
      </c>
      <c r="H375" s="37">
        <v>0</v>
      </c>
      <c r="I375" s="37">
        <v>0</v>
      </c>
      <c r="J375" s="25">
        <v>0</v>
      </c>
      <c r="K375" s="25"/>
      <c r="L375" s="25">
        <v>0</v>
      </c>
      <c r="M375" s="25"/>
      <c r="N375" s="49">
        <v>0</v>
      </c>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23.7" customHeight="1">
      <c r="A376" s="6" t="s">
        <v>371</v>
      </c>
      <c r="B376" s="6"/>
      <c r="C376" s="25">
        <v>0</v>
      </c>
      <c r="D376" s="25">
        <v>0</v>
      </c>
      <c r="E376" s="25">
        <v>40.6</v>
      </c>
      <c r="F376" s="25">
        <v>0</v>
      </c>
      <c r="G376" s="25">
        <v>0</v>
      </c>
      <c r="H376" s="37">
        <v>0</v>
      </c>
      <c r="I376" s="37">
        <v>0</v>
      </c>
      <c r="J376" s="25">
        <v>0</v>
      </c>
      <c r="K376" s="25"/>
      <c r="L376" s="25">
        <v>0</v>
      </c>
      <c r="M376" s="25"/>
      <c r="N376" s="49">
        <v>0</v>
      </c>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23.7" customHeight="1">
      <c r="A377" s="6" t="s">
        <v>372</v>
      </c>
      <c r="B377" s="6"/>
      <c r="C377" s="25">
        <v>0</v>
      </c>
      <c r="D377" s="25">
        <v>0</v>
      </c>
      <c r="E377" s="25">
        <v>0</v>
      </c>
      <c r="F377" s="25">
        <v>0</v>
      </c>
      <c r="G377" s="25">
        <v>0</v>
      </c>
      <c r="H377" s="37">
        <v>0</v>
      </c>
      <c r="I377" s="37">
        <v>20</v>
      </c>
      <c r="J377" s="25">
        <v>0</v>
      </c>
      <c r="K377" s="25"/>
      <c r="L377" s="25">
        <v>0</v>
      </c>
      <c r="M377" s="25"/>
      <c r="N377" s="49">
        <v>0</v>
      </c>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23.7" customHeight="1">
      <c r="A378" s="6" t="s">
        <v>373</v>
      </c>
      <c r="B378" s="6"/>
      <c r="C378" s="25">
        <v>0</v>
      </c>
      <c r="D378" s="25">
        <v>0</v>
      </c>
      <c r="E378" s="25">
        <v>0</v>
      </c>
      <c r="F378" s="25">
        <v>0</v>
      </c>
      <c r="G378" s="25">
        <v>0</v>
      </c>
      <c r="H378" s="37">
        <v>0</v>
      </c>
      <c r="I378" s="37">
        <v>18</v>
      </c>
      <c r="J378" s="25">
        <v>0</v>
      </c>
      <c r="K378" s="25"/>
      <c r="L378" s="25">
        <v>0</v>
      </c>
      <c r="M378" s="25"/>
      <c r="N378" s="49">
        <v>0</v>
      </c>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34.8" customHeight="1">
      <c r="A379" s="6" t="s">
        <v>374</v>
      </c>
      <c r="B379" s="6"/>
      <c r="C379" s="25">
        <v>0</v>
      </c>
      <c r="D379" s="25">
        <v>0</v>
      </c>
      <c r="E379" s="25">
        <v>0</v>
      </c>
      <c r="F379" s="25">
        <v>0</v>
      </c>
      <c r="G379" s="25">
        <v>370.91</v>
      </c>
      <c r="H379" s="37">
        <v>0</v>
      </c>
      <c r="I379" s="37">
        <v>0</v>
      </c>
      <c r="J379" s="25">
        <v>0</v>
      </c>
      <c r="K379" s="25"/>
      <c r="L379" s="25">
        <v>0</v>
      </c>
      <c r="M379" s="25"/>
      <c r="N379" s="49">
        <v>0</v>
      </c>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45.3" customHeight="1">
      <c r="A380" s="6" t="s">
        <v>375</v>
      </c>
      <c r="B380" s="6"/>
      <c r="C380" s="25">
        <v>0</v>
      </c>
      <c r="D380" s="25">
        <v>0</v>
      </c>
      <c r="E380" s="25">
        <v>0</v>
      </c>
      <c r="F380" s="25">
        <v>0</v>
      </c>
      <c r="G380" s="25">
        <v>360.42</v>
      </c>
      <c r="H380" s="37">
        <v>0</v>
      </c>
      <c r="I380" s="37">
        <v>0</v>
      </c>
      <c r="J380" s="25">
        <v>0</v>
      </c>
      <c r="K380" s="25"/>
      <c r="L380" s="25">
        <v>0</v>
      </c>
      <c r="M380" s="25"/>
      <c r="N380" s="49">
        <v>0</v>
      </c>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48.9" customHeight="1">
      <c r="A381" s="6" t="s">
        <v>376</v>
      </c>
      <c r="B381" s="6"/>
      <c r="C381" s="25">
        <v>0</v>
      </c>
      <c r="D381" s="25">
        <v>0</v>
      </c>
      <c r="E381" s="25">
        <v>0</v>
      </c>
      <c r="F381" s="25">
        <v>0</v>
      </c>
      <c r="G381" s="25">
        <v>2393.89</v>
      </c>
      <c r="H381" s="37">
        <v>0</v>
      </c>
      <c r="I381" s="37">
        <v>0</v>
      </c>
      <c r="J381" s="25">
        <v>0</v>
      </c>
      <c r="K381" s="25"/>
      <c r="L381" s="25">
        <v>0</v>
      </c>
      <c r="M381" s="25"/>
      <c r="N381" s="49">
        <v>0</v>
      </c>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48.9" customHeight="1">
      <c r="A382" s="6" t="s">
        <v>377</v>
      </c>
      <c r="B382" s="6"/>
      <c r="C382" s="25">
        <v>0</v>
      </c>
      <c r="D382" s="25">
        <v>0</v>
      </c>
      <c r="E382" s="25">
        <v>0</v>
      </c>
      <c r="F382" s="25">
        <v>0</v>
      </c>
      <c r="G382" s="25">
        <v>1352.46</v>
      </c>
      <c r="H382" s="37">
        <v>0</v>
      </c>
      <c r="I382" s="37">
        <v>0</v>
      </c>
      <c r="J382" s="25">
        <v>0</v>
      </c>
      <c r="K382" s="25"/>
      <c r="L382" s="25">
        <v>0</v>
      </c>
      <c r="M382" s="25"/>
      <c r="N382" s="49">
        <v>0</v>
      </c>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23.7" customHeight="1">
      <c r="A383" s="6" t="s">
        <v>378</v>
      </c>
      <c r="B383" s="6"/>
      <c r="C383" s="25">
        <v>0</v>
      </c>
      <c r="D383" s="25">
        <v>0</v>
      </c>
      <c r="E383" s="25">
        <v>0</v>
      </c>
      <c r="F383" s="25">
        <v>0</v>
      </c>
      <c r="G383" s="25">
        <v>1441.18</v>
      </c>
      <c r="H383" s="37">
        <v>0</v>
      </c>
      <c r="I383" s="37">
        <v>0</v>
      </c>
      <c r="J383" s="25">
        <v>0</v>
      </c>
      <c r="K383" s="25"/>
      <c r="L383" s="25">
        <v>0</v>
      </c>
      <c r="M383" s="25"/>
      <c r="N383" s="49">
        <v>0</v>
      </c>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23.7" customHeight="1">
      <c r="A384" s="6" t="s">
        <v>379</v>
      </c>
      <c r="B384" s="6"/>
      <c r="C384" s="25">
        <v>0</v>
      </c>
      <c r="D384" s="25">
        <v>0</v>
      </c>
      <c r="E384" s="25">
        <v>0</v>
      </c>
      <c r="F384" s="25">
        <v>0</v>
      </c>
      <c r="G384" s="25">
        <v>2915.51</v>
      </c>
      <c r="H384" s="37">
        <v>0</v>
      </c>
      <c r="I384" s="37">
        <v>0</v>
      </c>
      <c r="J384" s="25">
        <v>0</v>
      </c>
      <c r="K384" s="25"/>
      <c r="L384" s="25">
        <v>0</v>
      </c>
      <c r="M384" s="25"/>
      <c r="N384" s="49">
        <v>0</v>
      </c>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23.7" customHeight="1">
      <c r="A385" s="6" t="s">
        <v>380</v>
      </c>
      <c r="B385" s="6"/>
      <c r="C385" s="25">
        <v>0</v>
      </c>
      <c r="D385" s="25">
        <v>0</v>
      </c>
      <c r="E385" s="25">
        <v>0</v>
      </c>
      <c r="F385" s="25">
        <v>0</v>
      </c>
      <c r="G385" s="25">
        <v>1410.9</v>
      </c>
      <c r="H385" s="37">
        <v>0</v>
      </c>
      <c r="I385" s="37">
        <v>0</v>
      </c>
      <c r="J385" s="25">
        <v>0</v>
      </c>
      <c r="K385" s="25"/>
      <c r="L385" s="25">
        <v>0</v>
      </c>
      <c r="M385" s="25"/>
      <c r="N385" s="49">
        <v>0</v>
      </c>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35.35" customHeight="1">
      <c r="A386" s="6" t="s">
        <v>381</v>
      </c>
      <c r="B386" s="6"/>
      <c r="C386" s="25">
        <v>0</v>
      </c>
      <c r="D386" s="25">
        <v>0</v>
      </c>
      <c r="E386" s="25">
        <v>0</v>
      </c>
      <c r="F386" s="25">
        <v>0</v>
      </c>
      <c r="G386" s="25">
        <v>2220.56</v>
      </c>
      <c r="H386" s="37">
        <v>0</v>
      </c>
      <c r="I386" s="37">
        <v>0</v>
      </c>
      <c r="J386" s="25">
        <v>0</v>
      </c>
      <c r="K386" s="25"/>
      <c r="L386" s="25">
        <v>0</v>
      </c>
      <c r="M386" s="25"/>
      <c r="N386" s="49">
        <v>0</v>
      </c>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38.35" customHeight="1">
      <c r="A387" s="6" t="s">
        <v>382</v>
      </c>
      <c r="B387" s="6"/>
      <c r="C387" s="25">
        <v>0</v>
      </c>
      <c r="D387" s="25">
        <v>0</v>
      </c>
      <c r="E387" s="25">
        <v>0</v>
      </c>
      <c r="F387" s="25">
        <v>0</v>
      </c>
      <c r="G387" s="25">
        <v>1989.13</v>
      </c>
      <c r="H387" s="37">
        <v>0</v>
      </c>
      <c r="I387" s="37">
        <v>0</v>
      </c>
      <c r="J387" s="25">
        <v>0</v>
      </c>
      <c r="K387" s="25"/>
      <c r="L387" s="25">
        <v>0</v>
      </c>
      <c r="M387" s="25"/>
      <c r="N387" s="49">
        <v>0</v>
      </c>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23.7" customHeight="1">
      <c r="A388" s="6" t="s">
        <v>383</v>
      </c>
      <c r="B388" s="6"/>
      <c r="C388" s="25">
        <v>0</v>
      </c>
      <c r="D388" s="25">
        <v>0</v>
      </c>
      <c r="E388" s="25">
        <v>19.1</v>
      </c>
      <c r="F388" s="25">
        <v>0</v>
      </c>
      <c r="G388" s="25">
        <v>0</v>
      </c>
      <c r="H388" s="37">
        <v>0</v>
      </c>
      <c r="I388" s="37">
        <v>0</v>
      </c>
      <c r="J388" s="25">
        <v>0</v>
      </c>
      <c r="K388" s="25"/>
      <c r="L388" s="25">
        <v>0</v>
      </c>
      <c r="M388" s="25"/>
      <c r="N388" s="49">
        <v>0</v>
      </c>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23.7" customHeight="1">
      <c r="A389" s="6" t="s">
        <v>384</v>
      </c>
      <c r="B389" s="6"/>
      <c r="C389" s="25">
        <v>0</v>
      </c>
      <c r="D389" s="25">
        <v>0</v>
      </c>
      <c r="E389" s="25">
        <v>12.5</v>
      </c>
      <c r="F389" s="25">
        <v>0</v>
      </c>
      <c r="G389" s="25">
        <v>0</v>
      </c>
      <c r="H389" s="37">
        <v>0</v>
      </c>
      <c r="I389" s="37">
        <v>0</v>
      </c>
      <c r="J389" s="25">
        <v>0</v>
      </c>
      <c r="K389" s="25"/>
      <c r="L389" s="25">
        <v>0</v>
      </c>
      <c r="M389" s="25"/>
      <c r="N389" s="49">
        <v>0</v>
      </c>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23.7" customHeight="1">
      <c r="A390" s="6" t="s">
        <v>385</v>
      </c>
      <c r="B390" s="6"/>
      <c r="C390" s="25">
        <v>0</v>
      </c>
      <c r="D390" s="25">
        <v>0</v>
      </c>
      <c r="E390" s="25">
        <v>20</v>
      </c>
      <c r="F390" s="25">
        <v>0</v>
      </c>
      <c r="G390" s="25">
        <v>0</v>
      </c>
      <c r="H390" s="37">
        <v>0</v>
      </c>
      <c r="I390" s="37">
        <v>0</v>
      </c>
      <c r="J390" s="25">
        <v>0</v>
      </c>
      <c r="K390" s="25"/>
      <c r="L390" s="25">
        <v>0</v>
      </c>
      <c r="M390" s="25"/>
      <c r="N390" s="49">
        <v>0</v>
      </c>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23.7" customHeight="1">
      <c r="A391" s="6" t="s">
        <v>386</v>
      </c>
      <c r="B391" s="6"/>
      <c r="C391" s="25">
        <v>0</v>
      </c>
      <c r="D391" s="25">
        <v>0</v>
      </c>
      <c r="E391" s="25">
        <v>17</v>
      </c>
      <c r="F391" s="25">
        <v>0</v>
      </c>
      <c r="G391" s="25">
        <v>0</v>
      </c>
      <c r="H391" s="37">
        <v>0</v>
      </c>
      <c r="I391" s="37">
        <v>0</v>
      </c>
      <c r="J391" s="25">
        <v>0</v>
      </c>
      <c r="K391" s="25"/>
      <c r="L391" s="25">
        <v>0</v>
      </c>
      <c r="M391" s="25"/>
      <c r="N391" s="49">
        <v>0</v>
      </c>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23.7" customHeight="1">
      <c r="A392" s="6" t="s">
        <v>387</v>
      </c>
      <c r="B392" s="6"/>
      <c r="C392" s="25">
        <v>0</v>
      </c>
      <c r="D392" s="25">
        <v>0</v>
      </c>
      <c r="E392" s="25">
        <v>0</v>
      </c>
      <c r="F392" s="25">
        <v>0</v>
      </c>
      <c r="G392" s="25">
        <v>731.3</v>
      </c>
      <c r="H392" s="37">
        <v>0</v>
      </c>
      <c r="I392" s="37">
        <v>0</v>
      </c>
      <c r="J392" s="25">
        <v>0</v>
      </c>
      <c r="K392" s="25"/>
      <c r="L392" s="25">
        <v>0</v>
      </c>
      <c r="M392" s="25"/>
      <c r="N392" s="49">
        <v>0</v>
      </c>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23.7" customHeight="1">
      <c r="A393" s="6" t="s">
        <v>388</v>
      </c>
      <c r="B393" s="6"/>
      <c r="C393" s="25">
        <v>0</v>
      </c>
      <c r="D393" s="25">
        <v>0</v>
      </c>
      <c r="E393" s="25">
        <v>0</v>
      </c>
      <c r="F393" s="25">
        <v>0</v>
      </c>
      <c r="G393" s="25">
        <v>344.97</v>
      </c>
      <c r="H393" s="37">
        <v>0</v>
      </c>
      <c r="I393" s="37">
        <v>0</v>
      </c>
      <c r="J393" s="25">
        <v>0</v>
      </c>
      <c r="K393" s="25"/>
      <c r="L393" s="25">
        <v>0</v>
      </c>
      <c r="M393" s="25"/>
      <c r="N393" s="49">
        <v>0</v>
      </c>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23.7" customHeight="1">
      <c r="A394" s="6" t="s">
        <v>389</v>
      </c>
      <c r="B394" s="6"/>
      <c r="C394" s="25">
        <v>0</v>
      </c>
      <c r="D394" s="25">
        <v>0</v>
      </c>
      <c r="E394" s="25">
        <v>170</v>
      </c>
      <c r="F394" s="25">
        <v>0</v>
      </c>
      <c r="G394" s="25">
        <v>0</v>
      </c>
      <c r="H394" s="37">
        <v>0</v>
      </c>
      <c r="I394" s="37">
        <v>0</v>
      </c>
      <c r="J394" s="25">
        <v>0</v>
      </c>
      <c r="K394" s="25"/>
      <c r="L394" s="25">
        <v>0</v>
      </c>
      <c r="M394" s="25"/>
      <c r="N394" s="49">
        <v>0</v>
      </c>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23.7" customHeight="1">
      <c r="A395" s="6" t="s">
        <v>390</v>
      </c>
      <c r="B395" s="6"/>
      <c r="C395" s="25">
        <v>0</v>
      </c>
      <c r="D395" s="25">
        <v>0</v>
      </c>
      <c r="E395" s="25">
        <v>108.3</v>
      </c>
      <c r="F395" s="25">
        <v>0</v>
      </c>
      <c r="G395" s="25">
        <v>0</v>
      </c>
      <c r="H395" s="37">
        <v>0</v>
      </c>
      <c r="I395" s="37">
        <v>0</v>
      </c>
      <c r="J395" s="25">
        <v>0</v>
      </c>
      <c r="K395" s="25"/>
      <c r="L395" s="25">
        <v>0</v>
      </c>
      <c r="M395" s="25"/>
      <c r="N395" s="49">
        <v>0</v>
      </c>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23.7" customHeight="1">
      <c r="A396" s="6" t="s">
        <v>391</v>
      </c>
      <c r="B396" s="6"/>
      <c r="C396" s="25">
        <v>0</v>
      </c>
      <c r="D396" s="25">
        <v>0</v>
      </c>
      <c r="E396" s="25">
        <v>147.3</v>
      </c>
      <c r="F396" s="25">
        <v>0</v>
      </c>
      <c r="G396" s="25">
        <v>0</v>
      </c>
      <c r="H396" s="37">
        <v>0</v>
      </c>
      <c r="I396" s="37">
        <v>0</v>
      </c>
      <c r="J396" s="25">
        <v>0</v>
      </c>
      <c r="K396" s="25"/>
      <c r="L396" s="25">
        <v>0</v>
      </c>
      <c r="M396" s="25"/>
      <c r="N396" s="49">
        <v>0</v>
      </c>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23.7" customHeight="1">
      <c r="A397" s="6" t="s">
        <v>392</v>
      </c>
      <c r="B397" s="6"/>
      <c r="C397" s="25">
        <v>0</v>
      </c>
      <c r="D397" s="25">
        <v>0</v>
      </c>
      <c r="E397" s="25">
        <v>0</v>
      </c>
      <c r="F397" s="25">
        <v>0</v>
      </c>
      <c r="G397" s="25">
        <f>356+138.21</f>
        <v>494.21</v>
      </c>
      <c r="H397" s="37">
        <v>0</v>
      </c>
      <c r="I397" s="37">
        <v>0</v>
      </c>
      <c r="J397" s="25">
        <v>0</v>
      </c>
      <c r="K397" s="25"/>
      <c r="L397" s="25">
        <v>0</v>
      </c>
      <c r="M397" s="25"/>
      <c r="N397" s="49">
        <v>0</v>
      </c>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23.7" customHeight="1">
      <c r="A398" s="6" t="s">
        <v>393</v>
      </c>
      <c r="B398" s="6"/>
      <c r="C398" s="25">
        <v>0</v>
      </c>
      <c r="D398" s="25">
        <v>0</v>
      </c>
      <c r="E398" s="25">
        <v>0</v>
      </c>
      <c r="F398" s="25">
        <v>0</v>
      </c>
      <c r="G398" s="25">
        <v>121.4</v>
      </c>
      <c r="H398" s="37">
        <v>0</v>
      </c>
      <c r="I398" s="37">
        <v>0</v>
      </c>
      <c r="J398" s="25">
        <v>0</v>
      </c>
      <c r="K398" s="25"/>
      <c r="L398" s="25">
        <v>0</v>
      </c>
      <c r="M398" s="25"/>
      <c r="N398" s="49">
        <v>0</v>
      </c>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23.7" customHeight="1">
      <c r="A399" s="6" t="s">
        <v>394</v>
      </c>
      <c r="B399" s="6"/>
      <c r="C399" s="25">
        <v>0</v>
      </c>
      <c r="D399" s="25">
        <v>0</v>
      </c>
      <c r="E399" s="25">
        <v>0</v>
      </c>
      <c r="F399" s="25">
        <v>0</v>
      </c>
      <c r="G399" s="25">
        <v>0</v>
      </c>
      <c r="H399" s="37">
        <v>0</v>
      </c>
      <c r="I399" s="37">
        <v>1</v>
      </c>
      <c r="J399" s="25">
        <v>0</v>
      </c>
      <c r="K399" s="25"/>
      <c r="L399" s="25">
        <v>0</v>
      </c>
      <c r="M399" s="25"/>
      <c r="N399" s="49">
        <v>0</v>
      </c>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23.7" customHeight="1">
      <c r="A400" s="6" t="s">
        <v>395</v>
      </c>
      <c r="B400" s="6"/>
      <c r="C400" s="25">
        <v>0</v>
      </c>
      <c r="D400" s="25">
        <v>0</v>
      </c>
      <c r="E400" s="25">
        <v>0</v>
      </c>
      <c r="F400" s="25">
        <v>0</v>
      </c>
      <c r="G400" s="25">
        <v>0</v>
      </c>
      <c r="H400" s="37">
        <v>0</v>
      </c>
      <c r="I400" s="37">
        <v>1</v>
      </c>
      <c r="J400" s="25">
        <v>0</v>
      </c>
      <c r="K400" s="25"/>
      <c r="L400" s="25">
        <v>0</v>
      </c>
      <c r="M400" s="25"/>
      <c r="N400" s="49">
        <v>0</v>
      </c>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23.7" customHeight="1">
      <c r="A401" s="6" t="s">
        <v>396</v>
      </c>
      <c r="B401" s="6"/>
      <c r="C401" s="25">
        <v>0</v>
      </c>
      <c r="D401" s="25">
        <v>0</v>
      </c>
      <c r="E401" s="25">
        <v>0</v>
      </c>
      <c r="F401" s="25">
        <v>0</v>
      </c>
      <c r="G401" s="25">
        <v>0</v>
      </c>
      <c r="H401" s="37">
        <v>0</v>
      </c>
      <c r="I401" s="37">
        <v>1</v>
      </c>
      <c r="J401" s="25">
        <v>0</v>
      </c>
      <c r="K401" s="25"/>
      <c r="L401" s="25">
        <v>0</v>
      </c>
      <c r="M401" s="25"/>
      <c r="N401" s="49">
        <v>0</v>
      </c>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23.7" customHeight="1">
      <c r="A402" s="6" t="s">
        <v>397</v>
      </c>
      <c r="B402" s="6"/>
      <c r="C402" s="25">
        <v>0</v>
      </c>
      <c r="D402" s="25">
        <v>0</v>
      </c>
      <c r="E402" s="25">
        <v>7.5</v>
      </c>
      <c r="F402" s="25">
        <v>0</v>
      </c>
      <c r="G402" s="25">
        <v>0</v>
      </c>
      <c r="H402" s="37">
        <v>0</v>
      </c>
      <c r="I402" s="37">
        <v>0</v>
      </c>
      <c r="J402" s="25">
        <v>0</v>
      </c>
      <c r="K402" s="25"/>
      <c r="L402" s="25">
        <v>0</v>
      </c>
      <c r="M402" s="25"/>
      <c r="N402" s="49">
        <v>0</v>
      </c>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row>
    <row r="403" spans="1:50" ht="23.7" customHeight="1">
      <c r="A403" s="6" t="s">
        <v>398</v>
      </c>
      <c r="B403" s="6"/>
      <c r="C403" s="25">
        <v>0</v>
      </c>
      <c r="D403" s="25">
        <v>0</v>
      </c>
      <c r="E403" s="25">
        <v>0</v>
      </c>
      <c r="F403" s="25">
        <v>0</v>
      </c>
      <c r="G403" s="25">
        <v>0</v>
      </c>
      <c r="H403" s="37">
        <v>0</v>
      </c>
      <c r="I403" s="37">
        <v>0</v>
      </c>
      <c r="J403" s="25">
        <v>0</v>
      </c>
      <c r="K403" s="25"/>
      <c r="L403" s="25">
        <v>20</v>
      </c>
      <c r="M403" s="25"/>
      <c r="N403" s="49">
        <v>0</v>
      </c>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row>
    <row r="404" spans="1:50" ht="23.7" customHeight="1">
      <c r="A404" s="6" t="s">
        <v>399</v>
      </c>
      <c r="B404" s="6"/>
      <c r="C404" s="25">
        <v>0</v>
      </c>
      <c r="D404" s="25">
        <v>0</v>
      </c>
      <c r="E404" s="25">
        <v>164.2</v>
      </c>
      <c r="F404" s="25">
        <v>0</v>
      </c>
      <c r="G404" s="25">
        <v>0</v>
      </c>
      <c r="H404" s="37">
        <v>0</v>
      </c>
      <c r="I404" s="37">
        <v>0</v>
      </c>
      <c r="J404" s="25">
        <v>0</v>
      </c>
      <c r="K404" s="25"/>
      <c r="L404" s="25">
        <v>0</v>
      </c>
      <c r="M404" s="25"/>
      <c r="N404" s="49">
        <v>0</v>
      </c>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row>
    <row r="405" spans="1:50" ht="23.7" customHeight="1">
      <c r="A405" s="6" t="s">
        <v>400</v>
      </c>
      <c r="B405" s="6"/>
      <c r="C405" s="25">
        <v>0</v>
      </c>
      <c r="D405" s="25">
        <v>0</v>
      </c>
      <c r="E405" s="25">
        <v>32.4</v>
      </c>
      <c r="F405" s="25">
        <v>0</v>
      </c>
      <c r="G405" s="25">
        <v>0</v>
      </c>
      <c r="H405" s="37">
        <v>0</v>
      </c>
      <c r="I405" s="37">
        <v>0</v>
      </c>
      <c r="J405" s="25">
        <v>0</v>
      </c>
      <c r="K405" s="25"/>
      <c r="L405" s="25">
        <v>10</v>
      </c>
      <c r="M405" s="25"/>
      <c r="N405" s="49">
        <v>0</v>
      </c>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row>
    <row r="406" spans="1:50" ht="23.7" customHeight="1">
      <c r="A406" s="6" t="s">
        <v>401</v>
      </c>
      <c r="B406" s="6"/>
      <c r="C406" s="25">
        <v>0</v>
      </c>
      <c r="D406" s="25">
        <v>0</v>
      </c>
      <c r="E406" s="25">
        <v>0</v>
      </c>
      <c r="F406" s="25">
        <v>0</v>
      </c>
      <c r="G406" s="25">
        <v>0</v>
      </c>
      <c r="H406" s="37">
        <v>0</v>
      </c>
      <c r="I406" s="37">
        <v>0</v>
      </c>
      <c r="J406" s="25">
        <v>0</v>
      </c>
      <c r="K406" s="25"/>
      <c r="L406" s="25">
        <v>225.8</v>
      </c>
      <c r="M406" s="25"/>
      <c r="N406" s="49">
        <v>0</v>
      </c>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row>
    <row r="407" spans="1:50" ht="23.7" customHeight="1">
      <c r="A407" s="6" t="s">
        <v>402</v>
      </c>
      <c r="B407" s="6"/>
      <c r="C407" s="25">
        <v>0</v>
      </c>
      <c r="D407" s="25">
        <v>0</v>
      </c>
      <c r="E407" s="25">
        <v>0</v>
      </c>
      <c r="F407" s="25">
        <v>0</v>
      </c>
      <c r="G407" s="25">
        <v>261</v>
      </c>
      <c r="H407" s="37">
        <v>0</v>
      </c>
      <c r="I407" s="37">
        <v>0</v>
      </c>
      <c r="J407" s="25">
        <v>0</v>
      </c>
      <c r="K407" s="25"/>
      <c r="L407" s="25">
        <v>0</v>
      </c>
      <c r="M407" s="25"/>
      <c r="N407" s="49">
        <v>0</v>
      </c>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row>
    <row r="408" spans="1:50" ht="23.7" customHeight="1">
      <c r="A408" s="6" t="s">
        <v>403</v>
      </c>
      <c r="B408" s="6"/>
      <c r="C408" s="25">
        <v>0</v>
      </c>
      <c r="D408" s="25">
        <v>0</v>
      </c>
      <c r="E408" s="25">
        <v>0</v>
      </c>
      <c r="F408" s="25">
        <v>0</v>
      </c>
      <c r="G408" s="25">
        <v>4047</v>
      </c>
      <c r="H408" s="37">
        <v>0</v>
      </c>
      <c r="I408" s="37">
        <v>0</v>
      </c>
      <c r="J408" s="25">
        <v>0</v>
      </c>
      <c r="K408" s="25"/>
      <c r="L408" s="25">
        <v>0</v>
      </c>
      <c r="M408" s="25"/>
      <c r="N408" s="49">
        <v>0</v>
      </c>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row>
    <row r="409" spans="1:50" ht="41.55" customHeight="1">
      <c r="A409" s="6" t="s">
        <v>404</v>
      </c>
      <c r="B409" s="6"/>
      <c r="C409" s="25">
        <v>0</v>
      </c>
      <c r="D409" s="25">
        <v>0</v>
      </c>
      <c r="E409" s="25">
        <v>0</v>
      </c>
      <c r="F409" s="25">
        <v>0</v>
      </c>
      <c r="G409" s="25">
        <v>2043.52</v>
      </c>
      <c r="H409" s="37">
        <v>0</v>
      </c>
      <c r="I409" s="37">
        <v>0</v>
      </c>
      <c r="J409" s="25">
        <v>0</v>
      </c>
      <c r="K409" s="25"/>
      <c r="L409" s="25">
        <v>0</v>
      </c>
      <c r="M409" s="25"/>
      <c r="N409" s="49">
        <v>0</v>
      </c>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row>
    <row r="410" spans="1:50" ht="23.7" customHeight="1">
      <c r="A410" s="6" t="s">
        <v>405</v>
      </c>
      <c r="B410" s="6"/>
      <c r="C410" s="25">
        <v>0</v>
      </c>
      <c r="D410" s="25">
        <v>0</v>
      </c>
      <c r="E410" s="25">
        <v>92.5</v>
      </c>
      <c r="F410" s="25">
        <v>0</v>
      </c>
      <c r="G410" s="25">
        <v>0</v>
      </c>
      <c r="H410" s="37">
        <v>0</v>
      </c>
      <c r="I410" s="37">
        <v>0</v>
      </c>
      <c r="J410" s="25">
        <v>0</v>
      </c>
      <c r="K410" s="25"/>
      <c r="L410" s="25">
        <v>0</v>
      </c>
      <c r="M410" s="25"/>
      <c r="N410" s="49">
        <v>0</v>
      </c>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row>
    <row r="411" spans="1:50" ht="23.7" customHeight="1">
      <c r="A411" s="6" t="s">
        <v>406</v>
      </c>
      <c r="B411" s="6"/>
      <c r="C411" s="25">
        <v>0</v>
      </c>
      <c r="D411" s="25">
        <v>0</v>
      </c>
      <c r="E411" s="25">
        <v>109</v>
      </c>
      <c r="F411" s="25">
        <v>0</v>
      </c>
      <c r="G411" s="25">
        <v>0</v>
      </c>
      <c r="H411" s="37">
        <v>0</v>
      </c>
      <c r="I411" s="37">
        <v>0</v>
      </c>
      <c r="J411" s="25">
        <v>0</v>
      </c>
      <c r="K411" s="25"/>
      <c r="L411" s="25">
        <v>0</v>
      </c>
      <c r="M411" s="25"/>
      <c r="N411" s="49">
        <v>0</v>
      </c>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row>
    <row r="412" spans="1:50" ht="23.7" customHeight="1">
      <c r="A412" s="6" t="s">
        <v>407</v>
      </c>
      <c r="B412" s="6"/>
      <c r="C412" s="25">
        <v>0</v>
      </c>
      <c r="D412" s="25">
        <v>0</v>
      </c>
      <c r="E412" s="25">
        <v>0</v>
      </c>
      <c r="F412" s="25">
        <v>0</v>
      </c>
      <c r="G412" s="25">
        <v>2414.78</v>
      </c>
      <c r="H412" s="37">
        <v>0</v>
      </c>
      <c r="I412" s="37">
        <v>0</v>
      </c>
      <c r="J412" s="25">
        <v>0</v>
      </c>
      <c r="K412" s="25"/>
      <c r="L412" s="25">
        <v>0</v>
      </c>
      <c r="M412" s="25"/>
      <c r="N412" s="49">
        <v>0</v>
      </c>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row>
    <row r="413" spans="1:50" ht="23.7" customHeight="1">
      <c r="A413" s="6" t="s">
        <v>408</v>
      </c>
      <c r="B413" s="6"/>
      <c r="C413" s="25">
        <v>0</v>
      </c>
      <c r="D413" s="25">
        <v>0</v>
      </c>
      <c r="E413" s="25">
        <v>1011</v>
      </c>
      <c r="F413" s="25">
        <v>0</v>
      </c>
      <c r="G413" s="25">
        <v>0</v>
      </c>
      <c r="H413" s="37">
        <v>0</v>
      </c>
      <c r="I413" s="37">
        <v>0</v>
      </c>
      <c r="J413" s="25">
        <v>0</v>
      </c>
      <c r="K413" s="25"/>
      <c r="L413" s="25">
        <v>0</v>
      </c>
      <c r="M413" s="25"/>
      <c r="N413" s="49">
        <v>0</v>
      </c>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23.7" customHeight="1">
      <c r="A414" s="6" t="s">
        <v>409</v>
      </c>
      <c r="B414" s="6"/>
      <c r="C414" s="25">
        <v>0</v>
      </c>
      <c r="D414" s="25">
        <v>0</v>
      </c>
      <c r="E414" s="25">
        <v>0</v>
      </c>
      <c r="F414" s="25">
        <v>0</v>
      </c>
      <c r="G414" s="25">
        <v>1944.7</v>
      </c>
      <c r="H414" s="37">
        <v>0</v>
      </c>
      <c r="I414" s="37">
        <v>0</v>
      </c>
      <c r="J414" s="25">
        <v>0</v>
      </c>
      <c r="K414" s="25"/>
      <c r="L414" s="25">
        <v>0</v>
      </c>
      <c r="M414" s="25"/>
      <c r="N414" s="49">
        <v>0</v>
      </c>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23.7" customHeight="1">
      <c r="A415" s="6" t="s">
        <v>410</v>
      </c>
      <c r="B415" s="6"/>
      <c r="C415" s="25">
        <v>0</v>
      </c>
      <c r="D415" s="25">
        <v>0</v>
      </c>
      <c r="E415" s="25">
        <v>26.8</v>
      </c>
      <c r="F415" s="25">
        <v>0</v>
      </c>
      <c r="G415" s="25">
        <v>0</v>
      </c>
      <c r="H415" s="37">
        <v>0</v>
      </c>
      <c r="I415" s="37">
        <v>0</v>
      </c>
      <c r="J415" s="25">
        <v>0</v>
      </c>
      <c r="K415" s="25"/>
      <c r="L415" s="25">
        <v>0</v>
      </c>
      <c r="M415" s="25"/>
      <c r="N415" s="49">
        <v>0</v>
      </c>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7.25" customHeight="1">
      <c r="A416" s="6" t="s">
        <v>411</v>
      </c>
      <c r="B416" s="6"/>
      <c r="C416" s="25">
        <v>0</v>
      </c>
      <c r="D416" s="25">
        <v>0</v>
      </c>
      <c r="E416" s="25">
        <v>76</v>
      </c>
      <c r="F416" s="25">
        <v>0</v>
      </c>
      <c r="G416" s="25">
        <v>0</v>
      </c>
      <c r="H416" s="37">
        <v>0</v>
      </c>
      <c r="I416" s="37">
        <v>0</v>
      </c>
      <c r="J416" s="25">
        <v>0</v>
      </c>
      <c r="K416" s="25"/>
      <c r="L416" s="25">
        <v>0</v>
      </c>
      <c r="M416" s="25"/>
      <c r="N416" s="49">
        <v>0</v>
      </c>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row>
    <row r="417" spans="1:50" ht="23.7" customHeight="1">
      <c r="A417" s="6" t="s">
        <v>412</v>
      </c>
      <c r="B417" s="6"/>
      <c r="C417" s="25">
        <v>0</v>
      </c>
      <c r="D417" s="25">
        <v>0</v>
      </c>
      <c r="E417" s="25">
        <v>0</v>
      </c>
      <c r="F417" s="25">
        <v>0</v>
      </c>
      <c r="G417" s="25">
        <v>820.35</v>
      </c>
      <c r="H417" s="37">
        <v>0</v>
      </c>
      <c r="I417" s="37">
        <v>0</v>
      </c>
      <c r="J417" s="25">
        <v>0</v>
      </c>
      <c r="K417" s="25"/>
      <c r="L417" s="25">
        <v>0</v>
      </c>
      <c r="M417" s="25"/>
      <c r="N417" s="49">
        <v>0</v>
      </c>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row>
    <row r="418" spans="1:50" ht="23.7" customHeight="1">
      <c r="A418" s="6" t="s">
        <v>413</v>
      </c>
      <c r="B418" s="6"/>
      <c r="C418" s="25">
        <v>0</v>
      </c>
      <c r="D418" s="25">
        <v>0</v>
      </c>
      <c r="E418" s="25">
        <v>0</v>
      </c>
      <c r="F418" s="25">
        <v>0</v>
      </c>
      <c r="G418" s="25">
        <v>138.13</v>
      </c>
      <c r="H418" s="37">
        <v>0</v>
      </c>
      <c r="I418" s="37">
        <v>0</v>
      </c>
      <c r="J418" s="25">
        <v>0</v>
      </c>
      <c r="K418" s="25"/>
      <c r="L418" s="25">
        <v>0</v>
      </c>
      <c r="M418" s="25"/>
      <c r="N418" s="49">
        <v>0</v>
      </c>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row>
    <row r="419" spans="1:50" ht="23.7" customHeight="1">
      <c r="A419" s="6" t="s">
        <v>414</v>
      </c>
      <c r="B419" s="6"/>
      <c r="C419" s="25">
        <v>0</v>
      </c>
      <c r="D419" s="25">
        <v>0</v>
      </c>
      <c r="E419" s="25">
        <v>130</v>
      </c>
      <c r="F419" s="25">
        <v>0</v>
      </c>
      <c r="G419" s="25">
        <v>0</v>
      </c>
      <c r="H419" s="37">
        <v>0</v>
      </c>
      <c r="I419" s="37">
        <v>0</v>
      </c>
      <c r="J419" s="25">
        <v>0</v>
      </c>
      <c r="K419" s="25"/>
      <c r="L419" s="25">
        <v>0</v>
      </c>
      <c r="M419" s="25"/>
      <c r="N419" s="49">
        <v>0</v>
      </c>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row>
    <row r="420" spans="1:50" ht="23.7" customHeight="1">
      <c r="A420" s="6" t="s">
        <v>415</v>
      </c>
      <c r="B420" s="6"/>
      <c r="C420" s="25">
        <v>0</v>
      </c>
      <c r="D420" s="25">
        <v>0</v>
      </c>
      <c r="E420" s="25">
        <v>2</v>
      </c>
      <c r="F420" s="25">
        <v>0</v>
      </c>
      <c r="G420" s="25">
        <v>0</v>
      </c>
      <c r="H420" s="37">
        <v>0</v>
      </c>
      <c r="I420" s="37">
        <v>0</v>
      </c>
      <c r="J420" s="25">
        <v>0</v>
      </c>
      <c r="K420" s="25"/>
      <c r="L420" s="25">
        <v>0</v>
      </c>
      <c r="M420" s="25"/>
      <c r="N420" s="49">
        <v>0</v>
      </c>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row>
    <row r="421" spans="1:50" ht="23.7" customHeight="1">
      <c r="A421" s="6" t="s">
        <v>416</v>
      </c>
      <c r="B421" s="6"/>
      <c r="C421" s="25">
        <v>0</v>
      </c>
      <c r="D421" s="25">
        <v>0</v>
      </c>
      <c r="E421" s="25">
        <v>0</v>
      </c>
      <c r="F421" s="25">
        <v>0</v>
      </c>
      <c r="G421" s="25">
        <v>0</v>
      </c>
      <c r="H421" s="37">
        <v>0</v>
      </c>
      <c r="I421" s="37">
        <v>0</v>
      </c>
      <c r="J421" s="25">
        <v>0</v>
      </c>
      <c r="K421" s="25"/>
      <c r="L421" s="25">
        <v>44.5</v>
      </c>
      <c r="M421" s="25"/>
      <c r="N421" s="49">
        <v>0</v>
      </c>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row>
    <row r="422" spans="1:50" ht="23.7" customHeight="1">
      <c r="A422" s="6" t="s">
        <v>417</v>
      </c>
      <c r="B422" s="6"/>
      <c r="C422" s="25">
        <v>0</v>
      </c>
      <c r="D422" s="25">
        <v>0</v>
      </c>
      <c r="E422" s="25">
        <v>10</v>
      </c>
      <c r="F422" s="25">
        <v>0</v>
      </c>
      <c r="G422" s="25">
        <v>0</v>
      </c>
      <c r="H422" s="37">
        <v>0</v>
      </c>
      <c r="I422" s="37">
        <v>0</v>
      </c>
      <c r="J422" s="25">
        <v>0</v>
      </c>
      <c r="K422" s="25"/>
      <c r="L422" s="25">
        <v>0</v>
      </c>
      <c r="M422" s="25"/>
      <c r="N422" s="49">
        <v>0</v>
      </c>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row>
    <row r="423" spans="1:50" ht="23.7" customHeight="1">
      <c r="A423" s="6" t="s">
        <v>418</v>
      </c>
      <c r="B423" s="6"/>
      <c r="C423" s="25">
        <v>0</v>
      </c>
      <c r="D423" s="25">
        <v>0</v>
      </c>
      <c r="E423" s="25">
        <v>0</v>
      </c>
      <c r="F423" s="25">
        <v>0</v>
      </c>
      <c r="G423" s="25">
        <v>0</v>
      </c>
      <c r="H423" s="37">
        <v>0</v>
      </c>
      <c r="I423" s="37">
        <v>0</v>
      </c>
      <c r="J423" s="25">
        <v>0</v>
      </c>
      <c r="K423" s="25"/>
      <c r="L423" s="25">
        <v>14.5</v>
      </c>
      <c r="M423" s="25"/>
      <c r="N423" s="49">
        <v>0</v>
      </c>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row>
    <row r="424" spans="1:50" ht="23.7" customHeight="1">
      <c r="A424" s="6" t="s">
        <v>419</v>
      </c>
      <c r="B424" s="6"/>
      <c r="C424" s="25">
        <v>0</v>
      </c>
      <c r="D424" s="25">
        <v>50</v>
      </c>
      <c r="E424" s="25">
        <v>0</v>
      </c>
      <c r="F424" s="25">
        <v>0</v>
      </c>
      <c r="G424" s="25">
        <v>0</v>
      </c>
      <c r="H424" s="37">
        <v>0</v>
      </c>
      <c r="I424" s="37">
        <v>0</v>
      </c>
      <c r="J424" s="25">
        <v>0</v>
      </c>
      <c r="K424" s="25"/>
      <c r="L424" s="25">
        <v>0</v>
      </c>
      <c r="M424" s="25"/>
      <c r="N424" s="49">
        <v>0</v>
      </c>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row>
    <row r="425" spans="1:50" ht="23.7" customHeight="1">
      <c r="A425" s="6" t="s">
        <v>420</v>
      </c>
      <c r="B425" s="6"/>
      <c r="C425" s="25">
        <v>0</v>
      </c>
      <c r="D425" s="25">
        <v>0</v>
      </c>
      <c r="E425" s="25">
        <v>50</v>
      </c>
      <c r="F425" s="25">
        <v>0</v>
      </c>
      <c r="G425" s="25">
        <v>0</v>
      </c>
      <c r="H425" s="37">
        <v>0</v>
      </c>
      <c r="I425" s="37">
        <v>0</v>
      </c>
      <c r="J425" s="25">
        <v>0</v>
      </c>
      <c r="K425" s="25"/>
      <c r="L425" s="25">
        <v>0</v>
      </c>
      <c r="M425" s="25"/>
      <c r="N425" s="49">
        <v>0</v>
      </c>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row>
    <row r="426" spans="1:50" ht="29.15" customHeight="1">
      <c r="A426" s="6" t="s">
        <v>421</v>
      </c>
      <c r="B426" s="6"/>
      <c r="C426" s="25">
        <v>0</v>
      </c>
      <c r="D426" s="25">
        <v>0</v>
      </c>
      <c r="E426" s="25">
        <v>5</v>
      </c>
      <c r="F426" s="25">
        <v>0</v>
      </c>
      <c r="G426" s="25">
        <v>0</v>
      </c>
      <c r="H426" s="37">
        <v>0</v>
      </c>
      <c r="I426" s="37">
        <v>0</v>
      </c>
      <c r="J426" s="25">
        <v>0</v>
      </c>
      <c r="K426" s="25"/>
      <c r="L426" s="25">
        <v>0</v>
      </c>
      <c r="M426" s="25"/>
      <c r="N426" s="49">
        <v>0</v>
      </c>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row>
    <row r="427" spans="1:50" ht="35.35" customHeight="1">
      <c r="A427" s="6" t="s">
        <v>422</v>
      </c>
      <c r="B427" s="6"/>
      <c r="C427" s="25">
        <v>0</v>
      </c>
      <c r="D427" s="25">
        <v>0</v>
      </c>
      <c r="E427" s="25">
        <v>0</v>
      </c>
      <c r="F427" s="25">
        <v>0</v>
      </c>
      <c r="G427" s="25">
        <v>3261.4</v>
      </c>
      <c r="H427" s="37">
        <v>0</v>
      </c>
      <c r="I427" s="37">
        <v>0</v>
      </c>
      <c r="J427" s="25">
        <v>0</v>
      </c>
      <c r="K427" s="25"/>
      <c r="L427" s="25">
        <v>0</v>
      </c>
      <c r="M427" s="25"/>
      <c r="N427" s="49">
        <v>0</v>
      </c>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row r="428" spans="1:50" ht="42.5" customHeight="1">
      <c r="A428" s="6" t="s">
        <v>423</v>
      </c>
      <c r="B428" s="6"/>
      <c r="C428" s="25">
        <v>0</v>
      </c>
      <c r="D428" s="25">
        <v>0</v>
      </c>
      <c r="E428" s="25">
        <v>0</v>
      </c>
      <c r="F428" s="25">
        <v>0</v>
      </c>
      <c r="G428" s="25">
        <v>9256</v>
      </c>
      <c r="H428" s="37">
        <v>0</v>
      </c>
      <c r="I428" s="37">
        <v>0</v>
      </c>
      <c r="J428" s="25">
        <v>0</v>
      </c>
      <c r="K428" s="25"/>
      <c r="L428" s="25">
        <v>0</v>
      </c>
      <c r="M428" s="25"/>
      <c r="N428" s="49">
        <v>0</v>
      </c>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row>
    <row r="429" spans="1:50" ht="37.25" customHeight="1">
      <c r="A429" s="6" t="s">
        <v>424</v>
      </c>
      <c r="B429" s="6"/>
      <c r="C429" s="25">
        <v>0</v>
      </c>
      <c r="D429" s="25">
        <v>0</v>
      </c>
      <c r="E429" s="25">
        <v>0</v>
      </c>
      <c r="F429" s="25">
        <v>0</v>
      </c>
      <c r="G429" s="25">
        <v>3846.81</v>
      </c>
      <c r="H429" s="37">
        <v>0</v>
      </c>
      <c r="I429" s="37">
        <v>0</v>
      </c>
      <c r="J429" s="25">
        <v>0</v>
      </c>
      <c r="K429" s="25"/>
      <c r="L429" s="25">
        <v>0</v>
      </c>
      <c r="M429" s="25"/>
      <c r="N429" s="49">
        <v>0</v>
      </c>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row>
    <row r="430" spans="1:50" ht="23.7" customHeight="1">
      <c r="A430" s="6" t="s">
        <v>425</v>
      </c>
      <c r="B430" s="6"/>
      <c r="C430" s="25">
        <v>0</v>
      </c>
      <c r="D430" s="25">
        <v>0</v>
      </c>
      <c r="E430" s="25">
        <v>0</v>
      </c>
      <c r="F430" s="25">
        <v>0</v>
      </c>
      <c r="G430" s="25">
        <v>4544.65</v>
      </c>
      <c r="H430" s="37">
        <v>0</v>
      </c>
      <c r="I430" s="37">
        <v>0</v>
      </c>
      <c r="J430" s="25">
        <v>0</v>
      </c>
      <c r="K430" s="25"/>
      <c r="L430" s="25">
        <v>0</v>
      </c>
      <c r="M430" s="25"/>
      <c r="N430" s="49">
        <v>0</v>
      </c>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row>
    <row r="431" spans="1:50" ht="39" customHeight="1">
      <c r="A431" s="6" t="s">
        <v>426</v>
      </c>
      <c r="B431" s="6"/>
      <c r="C431" s="25">
        <v>0</v>
      </c>
      <c r="D431" s="25">
        <v>0</v>
      </c>
      <c r="E431" s="25">
        <v>0</v>
      </c>
      <c r="F431" s="25">
        <v>0</v>
      </c>
      <c r="G431" s="25">
        <v>3604.05</v>
      </c>
      <c r="H431" s="37">
        <v>0</v>
      </c>
      <c r="I431" s="37">
        <v>0</v>
      </c>
      <c r="J431" s="25">
        <v>0</v>
      </c>
      <c r="K431" s="25"/>
      <c r="L431" s="25">
        <v>0</v>
      </c>
      <c r="M431" s="25"/>
      <c r="N431" s="49">
        <v>0</v>
      </c>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row>
    <row r="432" spans="1:50" ht="23.7" customHeight="1">
      <c r="A432" s="6" t="s">
        <v>427</v>
      </c>
      <c r="B432" s="6"/>
      <c r="C432" s="25">
        <v>0</v>
      </c>
      <c r="D432" s="25">
        <v>0</v>
      </c>
      <c r="E432" s="25">
        <v>0</v>
      </c>
      <c r="F432" s="25">
        <v>0</v>
      </c>
      <c r="G432" s="25">
        <v>1465.3</v>
      </c>
      <c r="H432" s="37">
        <v>0</v>
      </c>
      <c r="I432" s="37">
        <v>0</v>
      </c>
      <c r="J432" s="25">
        <v>0</v>
      </c>
      <c r="K432" s="25"/>
      <c r="L432" s="25">
        <v>0</v>
      </c>
      <c r="M432" s="25"/>
      <c r="N432" s="49">
        <v>0</v>
      </c>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row>
    <row r="433" spans="1:50" ht="23.7" customHeight="1">
      <c r="A433" s="6" t="s">
        <v>428</v>
      </c>
      <c r="B433" s="6"/>
      <c r="C433" s="25">
        <v>0</v>
      </c>
      <c r="D433" s="25">
        <v>0</v>
      </c>
      <c r="E433" s="25">
        <v>0</v>
      </c>
      <c r="F433" s="25">
        <v>0</v>
      </c>
      <c r="G433" s="25">
        <v>1259.21</v>
      </c>
      <c r="H433" s="37">
        <v>0</v>
      </c>
      <c r="I433" s="37">
        <v>0</v>
      </c>
      <c r="J433" s="25">
        <v>0</v>
      </c>
      <c r="K433" s="25"/>
      <c r="L433" s="25">
        <v>0</v>
      </c>
      <c r="M433" s="25"/>
      <c r="N433" s="49">
        <v>0</v>
      </c>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23.7" customHeight="1">
      <c r="A434" s="6" t="s">
        <v>429</v>
      </c>
      <c r="B434" s="6"/>
      <c r="C434" s="25">
        <v>0</v>
      </c>
      <c r="D434" s="25">
        <v>0</v>
      </c>
      <c r="E434" s="25">
        <v>0</v>
      </c>
      <c r="F434" s="25">
        <v>0</v>
      </c>
      <c r="G434" s="25">
        <v>1728.17</v>
      </c>
      <c r="H434" s="37">
        <v>0</v>
      </c>
      <c r="I434" s="37">
        <v>0</v>
      </c>
      <c r="J434" s="25">
        <v>0</v>
      </c>
      <c r="K434" s="25"/>
      <c r="L434" s="25">
        <v>0</v>
      </c>
      <c r="M434" s="25"/>
      <c r="N434" s="49">
        <v>0</v>
      </c>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8.35" customHeight="1">
      <c r="A435" s="6" t="s">
        <v>430</v>
      </c>
      <c r="B435" s="6"/>
      <c r="C435" s="25">
        <v>0</v>
      </c>
      <c r="D435" s="25">
        <v>0</v>
      </c>
      <c r="E435" s="25">
        <v>0</v>
      </c>
      <c r="F435" s="25">
        <v>0</v>
      </c>
      <c r="G435" s="25">
        <v>1140.65</v>
      </c>
      <c r="H435" s="37">
        <v>0</v>
      </c>
      <c r="I435" s="37">
        <v>0</v>
      </c>
      <c r="J435" s="25">
        <v>0</v>
      </c>
      <c r="K435" s="25"/>
      <c r="L435" s="25">
        <v>0</v>
      </c>
      <c r="M435" s="25"/>
      <c r="N435" s="49">
        <v>0</v>
      </c>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row>
    <row r="436" spans="1:50" ht="41.75" customHeight="1">
      <c r="A436" s="6" t="s">
        <v>431</v>
      </c>
      <c r="B436" s="6"/>
      <c r="C436" s="25">
        <v>0</v>
      </c>
      <c r="D436" s="25">
        <v>0</v>
      </c>
      <c r="E436" s="25">
        <v>0</v>
      </c>
      <c r="F436" s="25">
        <v>0</v>
      </c>
      <c r="G436" s="25">
        <v>1065.75</v>
      </c>
      <c r="H436" s="37">
        <v>0</v>
      </c>
      <c r="I436" s="37">
        <v>0</v>
      </c>
      <c r="J436" s="25">
        <v>0</v>
      </c>
      <c r="K436" s="25"/>
      <c r="L436" s="25">
        <v>0</v>
      </c>
      <c r="M436" s="25"/>
      <c r="N436" s="49">
        <v>0</v>
      </c>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row>
    <row r="437" spans="1:50" ht="53.8" customHeight="1">
      <c r="A437" s="6" t="s">
        <v>432</v>
      </c>
      <c r="B437" s="6"/>
      <c r="C437" s="25">
        <v>0</v>
      </c>
      <c r="D437" s="25">
        <v>0</v>
      </c>
      <c r="E437" s="25">
        <v>0</v>
      </c>
      <c r="F437" s="25">
        <v>0</v>
      </c>
      <c r="G437" s="25">
        <v>3203.45</v>
      </c>
      <c r="H437" s="37">
        <v>0</v>
      </c>
      <c r="I437" s="37">
        <v>0</v>
      </c>
      <c r="J437" s="25">
        <v>0</v>
      </c>
      <c r="K437" s="25"/>
      <c r="L437" s="25">
        <v>0</v>
      </c>
      <c r="M437" s="25"/>
      <c r="N437" s="49">
        <v>0</v>
      </c>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row>
    <row r="438" spans="1:50" ht="23.7" customHeight="1">
      <c r="A438" s="6" t="s">
        <v>433</v>
      </c>
      <c r="B438" s="6"/>
      <c r="C438" s="25">
        <v>0</v>
      </c>
      <c r="D438" s="25">
        <v>0</v>
      </c>
      <c r="E438" s="25">
        <v>0</v>
      </c>
      <c r="F438" s="25">
        <v>0</v>
      </c>
      <c r="G438" s="25">
        <v>3688.71</v>
      </c>
      <c r="H438" s="37">
        <v>0</v>
      </c>
      <c r="I438" s="37">
        <v>0</v>
      </c>
      <c r="J438" s="25">
        <v>0</v>
      </c>
      <c r="K438" s="25"/>
      <c r="L438" s="25">
        <v>0</v>
      </c>
      <c r="M438" s="25"/>
      <c r="N438" s="49">
        <v>0</v>
      </c>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row>
    <row r="439" spans="1:50" ht="23.7" customHeight="1">
      <c r="A439" s="6" t="s">
        <v>434</v>
      </c>
      <c r="B439" s="6"/>
      <c r="C439" s="25">
        <v>0</v>
      </c>
      <c r="D439" s="25">
        <v>0</v>
      </c>
      <c r="E439" s="25">
        <v>0</v>
      </c>
      <c r="F439" s="25">
        <v>0</v>
      </c>
      <c r="G439" s="25">
        <v>540.92</v>
      </c>
      <c r="H439" s="37">
        <v>0</v>
      </c>
      <c r="I439" s="37">
        <v>0</v>
      </c>
      <c r="J439" s="25">
        <v>0</v>
      </c>
      <c r="K439" s="25"/>
      <c r="L439" s="25">
        <v>0</v>
      </c>
      <c r="M439" s="25"/>
      <c r="N439" s="49">
        <v>0</v>
      </c>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row>
    <row r="440" spans="1:50" ht="30.65" customHeight="1">
      <c r="A440" s="6" t="s">
        <v>435</v>
      </c>
      <c r="B440" s="6"/>
      <c r="C440" s="25">
        <v>0</v>
      </c>
      <c r="D440" s="25">
        <v>0</v>
      </c>
      <c r="E440" s="25">
        <v>0</v>
      </c>
      <c r="F440" s="25">
        <v>0</v>
      </c>
      <c r="G440" s="25">
        <v>317.58</v>
      </c>
      <c r="H440" s="37">
        <v>0</v>
      </c>
      <c r="I440" s="37">
        <v>0</v>
      </c>
      <c r="J440" s="25">
        <v>0</v>
      </c>
      <c r="K440" s="25"/>
      <c r="L440" s="25">
        <v>0</v>
      </c>
      <c r="M440" s="25"/>
      <c r="N440" s="49">
        <v>0</v>
      </c>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row>
    <row r="441" spans="1:50" ht="46.6" customHeight="1">
      <c r="A441" s="6" t="s">
        <v>436</v>
      </c>
      <c r="B441" s="6"/>
      <c r="C441" s="25">
        <v>0</v>
      </c>
      <c r="D441" s="25">
        <v>0</v>
      </c>
      <c r="E441" s="25">
        <v>1080.3</v>
      </c>
      <c r="F441" s="25">
        <v>0</v>
      </c>
      <c r="G441" s="25">
        <v>20353.51</v>
      </c>
      <c r="H441" s="37">
        <v>0</v>
      </c>
      <c r="I441" s="37">
        <v>0</v>
      </c>
      <c r="J441" s="25">
        <v>0</v>
      </c>
      <c r="K441" s="25"/>
      <c r="L441" s="25">
        <v>428.5</v>
      </c>
      <c r="M441" s="25"/>
      <c r="N441" s="49">
        <v>7</v>
      </c>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row>
    <row r="442" spans="1:50" ht="23.7" customHeight="1">
      <c r="A442" s="8" t="s">
        <v>437</v>
      </c>
      <c r="B442" s="8"/>
      <c r="C442" s="26">
        <v>0</v>
      </c>
      <c r="D442" s="26">
        <v>0</v>
      </c>
      <c r="E442" s="26">
        <v>24</v>
      </c>
      <c r="F442" s="26">
        <v>0</v>
      </c>
      <c r="G442" s="26">
        <v>0</v>
      </c>
      <c r="H442" s="38">
        <v>0</v>
      </c>
      <c r="I442" s="38">
        <v>0</v>
      </c>
      <c r="J442" s="26">
        <v>0</v>
      </c>
      <c r="K442" s="26"/>
      <c r="L442" s="26">
        <v>0</v>
      </c>
      <c r="M442" s="26"/>
      <c r="N442" s="50">
        <v>0</v>
      </c>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row>
    <row r="443" spans="1:50" ht="23.7" customHeight="1">
      <c r="A443" s="8" t="s">
        <v>438</v>
      </c>
      <c r="B443" s="8"/>
      <c r="C443" s="26">
        <v>0</v>
      </c>
      <c r="D443" s="26">
        <v>0</v>
      </c>
      <c r="E443" s="26">
        <v>41</v>
      </c>
      <c r="F443" s="26">
        <v>0</v>
      </c>
      <c r="G443" s="26">
        <v>0</v>
      </c>
      <c r="H443" s="38">
        <v>0</v>
      </c>
      <c r="I443" s="38">
        <v>0</v>
      </c>
      <c r="J443" s="26">
        <v>0</v>
      </c>
      <c r="K443" s="26"/>
      <c r="L443" s="26">
        <v>0</v>
      </c>
      <c r="M443" s="26"/>
      <c r="N443" s="50">
        <v>0</v>
      </c>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row>
    <row r="444" spans="1:50" ht="23.7" customHeight="1">
      <c r="A444" s="8" t="s">
        <v>439</v>
      </c>
      <c r="B444" s="8"/>
      <c r="C444" s="26">
        <v>0</v>
      </c>
      <c r="D444" s="26">
        <v>0</v>
      </c>
      <c r="E444" s="26">
        <v>37</v>
      </c>
      <c r="F444" s="26">
        <v>0</v>
      </c>
      <c r="G444" s="26">
        <v>0</v>
      </c>
      <c r="H444" s="38">
        <v>0</v>
      </c>
      <c r="I444" s="38">
        <v>0</v>
      </c>
      <c r="J444" s="26">
        <v>0</v>
      </c>
      <c r="K444" s="26"/>
      <c r="L444" s="26">
        <v>0</v>
      </c>
      <c r="M444" s="26"/>
      <c r="N444" s="50">
        <v>0</v>
      </c>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row>
    <row r="445" spans="1:50" ht="23.7" customHeight="1">
      <c r="A445" s="8" t="s">
        <v>440</v>
      </c>
      <c r="B445" s="8"/>
      <c r="C445" s="26">
        <v>0</v>
      </c>
      <c r="D445" s="26">
        <v>0</v>
      </c>
      <c r="E445" s="26">
        <v>119</v>
      </c>
      <c r="F445" s="26">
        <v>0</v>
      </c>
      <c r="G445" s="26">
        <v>0</v>
      </c>
      <c r="H445" s="38">
        <v>0</v>
      </c>
      <c r="I445" s="38">
        <v>0</v>
      </c>
      <c r="J445" s="26">
        <v>0</v>
      </c>
      <c r="K445" s="26"/>
      <c r="L445" s="26">
        <v>0</v>
      </c>
      <c r="M445" s="26"/>
      <c r="N445" s="50">
        <v>0</v>
      </c>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row>
    <row r="446" spans="1:50" ht="34.05" customHeight="1">
      <c r="A446" s="6" t="s">
        <v>441</v>
      </c>
      <c r="B446" s="6"/>
      <c r="C446" s="27">
        <v>0</v>
      </c>
      <c r="D446" s="27">
        <v>0</v>
      </c>
      <c r="E446" s="27">
        <v>0</v>
      </c>
      <c r="F446" s="27">
        <v>0</v>
      </c>
      <c r="G446" s="27">
        <v>2606.8</v>
      </c>
      <c r="H446" s="39">
        <v>0</v>
      </c>
      <c r="I446" s="39">
        <v>0</v>
      </c>
      <c r="J446" s="27">
        <v>0</v>
      </c>
      <c r="K446" s="27"/>
      <c r="L446" s="27">
        <v>0</v>
      </c>
      <c r="M446" s="27"/>
      <c r="N446" s="51">
        <v>0</v>
      </c>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row>
    <row r="447" spans="1:50" ht="41.75" customHeight="1">
      <c r="A447" s="6" t="s">
        <v>442</v>
      </c>
      <c r="B447" s="6"/>
      <c r="C447" s="27">
        <v>0</v>
      </c>
      <c r="D447" s="27">
        <v>0</v>
      </c>
      <c r="E447" s="27">
        <v>0</v>
      </c>
      <c r="F447" s="27">
        <v>0</v>
      </c>
      <c r="G447" s="27">
        <v>5205.45</v>
      </c>
      <c r="H447" s="39">
        <v>0</v>
      </c>
      <c r="I447" s="39">
        <v>0</v>
      </c>
      <c r="J447" s="27">
        <v>0</v>
      </c>
      <c r="K447" s="27"/>
      <c r="L447" s="27">
        <v>0</v>
      </c>
      <c r="M447" s="27"/>
      <c r="N447" s="51">
        <v>0</v>
      </c>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row>
    <row r="448" spans="1:50" ht="45.3" customHeight="1">
      <c r="A448" s="6" t="s">
        <v>443</v>
      </c>
      <c r="B448" s="6"/>
      <c r="C448" s="27">
        <v>0</v>
      </c>
      <c r="D448" s="27">
        <v>0</v>
      </c>
      <c r="E448" s="27">
        <v>0</v>
      </c>
      <c r="F448" s="27">
        <v>0</v>
      </c>
      <c r="G448" s="27">
        <v>915.75</v>
      </c>
      <c r="H448" s="39">
        <v>0</v>
      </c>
      <c r="I448" s="39">
        <v>0</v>
      </c>
      <c r="J448" s="27">
        <v>0</v>
      </c>
      <c r="K448" s="27"/>
      <c r="L448" s="27">
        <v>0</v>
      </c>
      <c r="M448" s="27"/>
      <c r="N448" s="51">
        <v>0</v>
      </c>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row>
    <row r="449" spans="1:50" ht="41.75" customHeight="1">
      <c r="A449" s="6" t="s">
        <v>444</v>
      </c>
      <c r="B449" s="6"/>
      <c r="C449" s="27">
        <v>0</v>
      </c>
      <c r="D449" s="27">
        <v>0</v>
      </c>
      <c r="E449" s="27">
        <v>0</v>
      </c>
      <c r="F449" s="27">
        <v>0</v>
      </c>
      <c r="G449" s="27">
        <v>2817.18</v>
      </c>
      <c r="H449" s="39">
        <v>0</v>
      </c>
      <c r="I449" s="39">
        <v>0</v>
      </c>
      <c r="J449" s="27">
        <v>0</v>
      </c>
      <c r="K449" s="27"/>
      <c r="L449" s="27">
        <v>0</v>
      </c>
      <c r="M449" s="27"/>
      <c r="N449" s="51">
        <v>0</v>
      </c>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row>
    <row r="450" spans="1:50" ht="46.05" customHeight="1">
      <c r="A450" s="6" t="s">
        <v>445</v>
      </c>
      <c r="B450" s="6"/>
      <c r="C450" s="27">
        <v>0</v>
      </c>
      <c r="D450" s="27">
        <v>0</v>
      </c>
      <c r="E450" s="27">
        <v>0</v>
      </c>
      <c r="F450" s="27">
        <v>0</v>
      </c>
      <c r="G450" s="27">
        <v>6000.16</v>
      </c>
      <c r="H450" s="39">
        <v>0</v>
      </c>
      <c r="I450" s="39">
        <v>0</v>
      </c>
      <c r="J450" s="27">
        <v>0</v>
      </c>
      <c r="K450" s="27"/>
      <c r="L450" s="27">
        <v>0</v>
      </c>
      <c r="M450" s="27"/>
      <c r="N450" s="51">
        <v>0</v>
      </c>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row>
    <row r="451" spans="1:50" ht="46.05" customHeight="1">
      <c r="A451" s="6" t="s">
        <v>446</v>
      </c>
      <c r="B451" s="6"/>
      <c r="C451" s="27">
        <v>0</v>
      </c>
      <c r="D451" s="27">
        <v>0</v>
      </c>
      <c r="E451" s="27">
        <v>0</v>
      </c>
      <c r="F451" s="27">
        <v>0</v>
      </c>
      <c r="G451" s="27">
        <v>1843.31</v>
      </c>
      <c r="H451" s="39">
        <v>0</v>
      </c>
      <c r="I451" s="39">
        <v>0</v>
      </c>
      <c r="J451" s="27">
        <v>0</v>
      </c>
      <c r="K451" s="27"/>
      <c r="L451" s="27">
        <v>0</v>
      </c>
      <c r="M451" s="27"/>
      <c r="N451" s="51">
        <v>0</v>
      </c>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row>
    <row r="452" spans="1:50" ht="46.05" customHeight="1">
      <c r="A452" s="6" t="s">
        <v>447</v>
      </c>
      <c r="B452" s="6"/>
      <c r="C452" s="27">
        <v>0</v>
      </c>
      <c r="D452" s="27">
        <v>0</v>
      </c>
      <c r="E452" s="27">
        <v>0</v>
      </c>
      <c r="F452" s="27">
        <v>0</v>
      </c>
      <c r="G452" s="27">
        <v>5175.63</v>
      </c>
      <c r="H452" s="39">
        <v>0</v>
      </c>
      <c r="I452" s="39">
        <v>0</v>
      </c>
      <c r="J452" s="27">
        <v>0</v>
      </c>
      <c r="K452" s="27"/>
      <c r="L452" s="27">
        <v>0</v>
      </c>
      <c r="M452" s="27"/>
      <c r="N452" s="51">
        <v>0</v>
      </c>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row>
    <row r="453" spans="1:50" ht="46.05" customHeight="1">
      <c r="A453" s="6" t="s">
        <v>448</v>
      </c>
      <c r="B453" s="6"/>
      <c r="C453" s="27">
        <v>0</v>
      </c>
      <c r="D453" s="27">
        <v>0</v>
      </c>
      <c r="E453" s="27">
        <v>0</v>
      </c>
      <c r="F453" s="27">
        <v>0</v>
      </c>
      <c r="G453" s="27">
        <v>3173.41</v>
      </c>
      <c r="H453" s="39">
        <v>0</v>
      </c>
      <c r="I453" s="39">
        <v>0</v>
      </c>
      <c r="J453" s="27">
        <v>0</v>
      </c>
      <c r="K453" s="27"/>
      <c r="L453" s="27">
        <v>0</v>
      </c>
      <c r="M453" s="27"/>
      <c r="N453" s="51">
        <v>0</v>
      </c>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row>
    <row r="454" spans="1:50" ht="40.25" customHeight="1">
      <c r="A454" s="6" t="s">
        <v>449</v>
      </c>
      <c r="B454" s="6"/>
      <c r="C454" s="27">
        <v>0</v>
      </c>
      <c r="D454" s="27">
        <v>0</v>
      </c>
      <c r="E454" s="27">
        <v>0</v>
      </c>
      <c r="F454" s="27">
        <v>0</v>
      </c>
      <c r="G454" s="27">
        <v>927.56</v>
      </c>
      <c r="H454" s="39">
        <v>0</v>
      </c>
      <c r="I454" s="39">
        <v>0</v>
      </c>
      <c r="J454" s="27">
        <v>0</v>
      </c>
      <c r="K454" s="27"/>
      <c r="L454" s="27">
        <v>0</v>
      </c>
      <c r="M454" s="27"/>
      <c r="N454" s="51">
        <v>0</v>
      </c>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row>
    <row r="455" spans="1:50" ht="41.25" customHeight="1">
      <c r="A455" s="6" t="s">
        <v>450</v>
      </c>
      <c r="B455" s="6"/>
      <c r="C455" s="27">
        <v>0</v>
      </c>
      <c r="D455" s="27">
        <v>0</v>
      </c>
      <c r="E455" s="27">
        <v>0</v>
      </c>
      <c r="F455" s="27">
        <v>0</v>
      </c>
      <c r="G455" s="27">
        <v>1905.88</v>
      </c>
      <c r="H455" s="39">
        <v>0</v>
      </c>
      <c r="I455" s="39">
        <v>0</v>
      </c>
      <c r="J455" s="27">
        <v>0</v>
      </c>
      <c r="K455" s="27"/>
      <c r="L455" s="27">
        <v>0</v>
      </c>
      <c r="M455" s="27"/>
      <c r="N455" s="51">
        <v>0</v>
      </c>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row>
    <row r="456" spans="1:50" ht="48.9" customHeight="1">
      <c r="A456" s="6" t="s">
        <v>451</v>
      </c>
      <c r="B456" s="6"/>
      <c r="C456" s="27">
        <v>0</v>
      </c>
      <c r="D456" s="27">
        <v>0</v>
      </c>
      <c r="E456" s="27">
        <v>0</v>
      </c>
      <c r="F456" s="27">
        <v>0</v>
      </c>
      <c r="G456" s="27">
        <v>2436.71</v>
      </c>
      <c r="H456" s="39">
        <v>0</v>
      </c>
      <c r="I456" s="39">
        <v>0</v>
      </c>
      <c r="J456" s="27">
        <v>0</v>
      </c>
      <c r="K456" s="27"/>
      <c r="L456" s="27">
        <v>0</v>
      </c>
      <c r="M456" s="27"/>
      <c r="N456" s="51">
        <v>0</v>
      </c>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row>
    <row r="457" spans="1:50" ht="46.05" customHeight="1">
      <c r="A457" s="6" t="s">
        <v>452</v>
      </c>
      <c r="B457" s="6"/>
      <c r="C457" s="27">
        <v>0</v>
      </c>
      <c r="D457" s="27">
        <v>0</v>
      </c>
      <c r="E457" s="27">
        <v>0</v>
      </c>
      <c r="F457" s="27">
        <v>0</v>
      </c>
      <c r="G457" s="27">
        <v>761.11</v>
      </c>
      <c r="H457" s="39">
        <v>0</v>
      </c>
      <c r="I457" s="39">
        <v>0</v>
      </c>
      <c r="J457" s="27">
        <v>0</v>
      </c>
      <c r="K457" s="27"/>
      <c r="L457" s="27">
        <v>0</v>
      </c>
      <c r="M457" s="27"/>
      <c r="N457" s="51">
        <v>0</v>
      </c>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row>
    <row r="458" spans="1:50" ht="41.75" customHeight="1">
      <c r="A458" s="6" t="s">
        <v>453</v>
      </c>
      <c r="B458" s="6"/>
      <c r="C458" s="27">
        <v>0</v>
      </c>
      <c r="D458" s="27">
        <v>0</v>
      </c>
      <c r="E458" s="27">
        <v>0</v>
      </c>
      <c r="F458" s="27">
        <v>0</v>
      </c>
      <c r="G458" s="27">
        <v>476.75</v>
      </c>
      <c r="H458" s="39">
        <v>0</v>
      </c>
      <c r="I458" s="39">
        <v>0</v>
      </c>
      <c r="J458" s="27">
        <v>0</v>
      </c>
      <c r="K458" s="27"/>
      <c r="L458" s="27">
        <v>0</v>
      </c>
      <c r="M458" s="27"/>
      <c r="N458" s="51">
        <v>0</v>
      </c>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row>
    <row r="459" spans="1:50" ht="36.75" customHeight="1">
      <c r="A459" s="6" t="s">
        <v>454</v>
      </c>
      <c r="B459" s="6"/>
      <c r="C459" s="27">
        <v>0</v>
      </c>
      <c r="D459" s="27">
        <v>0</v>
      </c>
      <c r="E459" s="27">
        <v>0</v>
      </c>
      <c r="F459" s="27">
        <v>0</v>
      </c>
      <c r="G459" s="27">
        <v>671.04</v>
      </c>
      <c r="H459" s="39">
        <v>0</v>
      </c>
      <c r="I459" s="39">
        <v>0</v>
      </c>
      <c r="J459" s="27">
        <v>0</v>
      </c>
      <c r="K459" s="27"/>
      <c r="L459" s="27">
        <v>0</v>
      </c>
      <c r="M459" s="27"/>
      <c r="N459" s="51">
        <v>0</v>
      </c>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row>
    <row r="460" spans="1:50" ht="42.5" customHeight="1">
      <c r="A460" s="6" t="s">
        <v>455</v>
      </c>
      <c r="B460" s="6"/>
      <c r="C460" s="27">
        <v>0</v>
      </c>
      <c r="D460" s="27">
        <v>0</v>
      </c>
      <c r="E460" s="27">
        <v>0</v>
      </c>
      <c r="F460" s="27">
        <v>0</v>
      </c>
      <c r="G460" s="27">
        <v>502.2</v>
      </c>
      <c r="H460" s="39">
        <v>0</v>
      </c>
      <c r="I460" s="39">
        <v>0</v>
      </c>
      <c r="J460" s="27">
        <v>0</v>
      </c>
      <c r="K460" s="27"/>
      <c r="L460" s="27">
        <v>0</v>
      </c>
      <c r="M460" s="27"/>
      <c r="N460" s="51">
        <v>0</v>
      </c>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row>
    <row r="461" spans="1:50" ht="49.5" customHeight="1">
      <c r="A461" s="6" t="s">
        <v>456</v>
      </c>
      <c r="B461" s="6"/>
      <c r="C461" s="27">
        <v>0</v>
      </c>
      <c r="D461" s="27">
        <v>0</v>
      </c>
      <c r="E461" s="27">
        <v>0</v>
      </c>
      <c r="F461" s="27">
        <v>0</v>
      </c>
      <c r="G461" s="27">
        <v>1743.23</v>
      </c>
      <c r="H461" s="39">
        <v>0</v>
      </c>
      <c r="I461" s="39">
        <v>0</v>
      </c>
      <c r="J461" s="27">
        <v>0</v>
      </c>
      <c r="K461" s="27"/>
      <c r="L461" s="27">
        <v>0</v>
      </c>
      <c r="M461" s="27"/>
      <c r="N461" s="51">
        <v>0</v>
      </c>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row>
    <row r="462" spans="1:50" ht="43.25" customHeight="1">
      <c r="A462" s="6" t="s">
        <v>457</v>
      </c>
      <c r="B462" s="6"/>
      <c r="C462" s="27">
        <v>0</v>
      </c>
      <c r="D462" s="27">
        <v>0</v>
      </c>
      <c r="E462" s="27">
        <v>0</v>
      </c>
      <c r="F462" s="27">
        <v>0</v>
      </c>
      <c r="G462" s="27">
        <v>1326.91</v>
      </c>
      <c r="H462" s="39">
        <v>0</v>
      </c>
      <c r="I462" s="39">
        <v>0</v>
      </c>
      <c r="J462" s="27">
        <v>0</v>
      </c>
      <c r="K462" s="27"/>
      <c r="L462" s="27">
        <v>0</v>
      </c>
      <c r="M462" s="27"/>
      <c r="N462" s="51">
        <v>0</v>
      </c>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row>
    <row r="463" spans="1:50" ht="39.75" customHeight="1">
      <c r="A463" s="6" t="s">
        <v>458</v>
      </c>
      <c r="B463" s="6"/>
      <c r="C463" s="27">
        <v>0</v>
      </c>
      <c r="D463" s="27">
        <v>0</v>
      </c>
      <c r="E463" s="27">
        <v>0</v>
      </c>
      <c r="F463" s="27">
        <v>0</v>
      </c>
      <c r="G463" s="27">
        <v>1541.09</v>
      </c>
      <c r="H463" s="39">
        <v>0</v>
      </c>
      <c r="I463" s="39">
        <v>0</v>
      </c>
      <c r="J463" s="27">
        <v>0</v>
      </c>
      <c r="K463" s="27"/>
      <c r="L463" s="27">
        <v>0</v>
      </c>
      <c r="M463" s="27"/>
      <c r="N463" s="51">
        <v>0</v>
      </c>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row>
    <row r="464" spans="1:50" ht="48.9" customHeight="1">
      <c r="A464" s="6" t="s">
        <v>459</v>
      </c>
      <c r="B464" s="6"/>
      <c r="C464" s="27">
        <v>0</v>
      </c>
      <c r="D464" s="27">
        <v>0</v>
      </c>
      <c r="E464" s="27">
        <v>0</v>
      </c>
      <c r="F464" s="27">
        <v>0</v>
      </c>
      <c r="G464" s="27">
        <v>734.6</v>
      </c>
      <c r="H464" s="39">
        <v>0</v>
      </c>
      <c r="I464" s="39">
        <v>0</v>
      </c>
      <c r="J464" s="27">
        <v>0</v>
      </c>
      <c r="K464" s="27"/>
      <c r="L464" s="27">
        <v>0</v>
      </c>
      <c r="M464" s="27"/>
      <c r="N464" s="51">
        <v>0</v>
      </c>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row>
    <row r="465" spans="1:50" ht="23.7" customHeight="1">
      <c r="A465" s="6" t="s">
        <v>460</v>
      </c>
      <c r="B465" s="6"/>
      <c r="C465" s="27">
        <v>0</v>
      </c>
      <c r="D465" s="27">
        <v>0</v>
      </c>
      <c r="E465" s="27">
        <v>0</v>
      </c>
      <c r="F465" s="27">
        <v>0</v>
      </c>
      <c r="G465" s="27">
        <v>2570.45</v>
      </c>
      <c r="H465" s="39">
        <v>0</v>
      </c>
      <c r="I465" s="39">
        <v>0</v>
      </c>
      <c r="J465" s="27">
        <v>0</v>
      </c>
      <c r="K465" s="27"/>
      <c r="L465" s="27">
        <v>0</v>
      </c>
      <c r="M465" s="27"/>
      <c r="N465" s="51">
        <v>0</v>
      </c>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row>
    <row r="466" spans="1:50" ht="39.75" customHeight="1">
      <c r="A466" s="6" t="s">
        <v>461</v>
      </c>
      <c r="B466" s="6"/>
      <c r="C466" s="27">
        <v>0</v>
      </c>
      <c r="D466" s="27">
        <v>0</v>
      </c>
      <c r="E466" s="27">
        <v>0</v>
      </c>
      <c r="F466" s="27">
        <v>0</v>
      </c>
      <c r="G466" s="27">
        <v>6754.51</v>
      </c>
      <c r="H466" s="39">
        <v>0</v>
      </c>
      <c r="I466" s="39">
        <v>0</v>
      </c>
      <c r="J466" s="27">
        <v>0</v>
      </c>
      <c r="K466" s="27"/>
      <c r="L466" s="27">
        <v>0</v>
      </c>
      <c r="M466" s="27"/>
      <c r="N466" s="51">
        <v>0</v>
      </c>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23.7" customHeight="1">
      <c r="A467" s="6" t="s">
        <v>462</v>
      </c>
      <c r="B467" s="6"/>
      <c r="C467" s="27">
        <v>0</v>
      </c>
      <c r="D467" s="27">
        <v>0</v>
      </c>
      <c r="E467" s="27">
        <v>0</v>
      </c>
      <c r="F467" s="27">
        <v>0</v>
      </c>
      <c r="G467" s="27">
        <v>892.8</v>
      </c>
      <c r="H467" s="39">
        <v>0</v>
      </c>
      <c r="I467" s="39">
        <v>0</v>
      </c>
      <c r="J467" s="27">
        <v>0</v>
      </c>
      <c r="K467" s="27"/>
      <c r="L467" s="27">
        <v>0</v>
      </c>
      <c r="M467" s="27"/>
      <c r="N467" s="51">
        <v>0</v>
      </c>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6.75" customHeight="1">
      <c r="A468" s="6" t="s">
        <v>463</v>
      </c>
      <c r="B468" s="6"/>
      <c r="C468" s="27">
        <v>0</v>
      </c>
      <c r="D468" s="27">
        <v>0</v>
      </c>
      <c r="E468" s="27">
        <v>0</v>
      </c>
      <c r="F468" s="27">
        <v>0</v>
      </c>
      <c r="G468" s="27">
        <v>512.85</v>
      </c>
      <c r="H468" s="39">
        <v>0</v>
      </c>
      <c r="I468" s="39">
        <v>0</v>
      </c>
      <c r="J468" s="27">
        <v>0</v>
      </c>
      <c r="K468" s="27"/>
      <c r="L468" s="27">
        <v>0</v>
      </c>
      <c r="M468" s="27"/>
      <c r="N468" s="51">
        <v>0</v>
      </c>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row>
    <row r="469" spans="1:50" ht="23.7" customHeight="1">
      <c r="A469" s="6" t="s">
        <v>464</v>
      </c>
      <c r="B469" s="6"/>
      <c r="C469" s="27">
        <v>0</v>
      </c>
      <c r="D469" s="27">
        <v>0</v>
      </c>
      <c r="E469" s="27">
        <v>0</v>
      </c>
      <c r="F469" s="27">
        <v>0</v>
      </c>
      <c r="G469" s="27">
        <v>7487.03</v>
      </c>
      <c r="H469" s="39">
        <v>0</v>
      </c>
      <c r="I469" s="39">
        <v>0</v>
      </c>
      <c r="J469" s="27">
        <v>0</v>
      </c>
      <c r="K469" s="27"/>
      <c r="L469" s="27">
        <v>0</v>
      </c>
      <c r="M469" s="27"/>
      <c r="N469" s="51">
        <v>0</v>
      </c>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row>
    <row r="470" spans="1:50" ht="23.7" customHeight="1">
      <c r="A470" s="6" t="s">
        <v>465</v>
      </c>
      <c r="B470" s="6"/>
      <c r="C470" s="27">
        <v>0</v>
      </c>
      <c r="D470" s="27">
        <v>0</v>
      </c>
      <c r="E470" s="27">
        <v>0</v>
      </c>
      <c r="F470" s="27">
        <v>0</v>
      </c>
      <c r="G470" s="27">
        <v>4378.91</v>
      </c>
      <c r="H470" s="39">
        <v>0</v>
      </c>
      <c r="I470" s="39">
        <v>0</v>
      </c>
      <c r="J470" s="27">
        <v>0</v>
      </c>
      <c r="K470" s="27"/>
      <c r="L470" s="27">
        <v>0</v>
      </c>
      <c r="M470" s="27"/>
      <c r="N470" s="51">
        <v>0</v>
      </c>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row>
    <row r="471" spans="1:50" ht="47.8" customHeight="1">
      <c r="A471" s="6" t="s">
        <v>466</v>
      </c>
      <c r="B471" s="6"/>
      <c r="C471" s="27">
        <v>0</v>
      </c>
      <c r="D471" s="27">
        <v>0</v>
      </c>
      <c r="E471" s="27">
        <v>0</v>
      </c>
      <c r="F471" s="27">
        <v>0</v>
      </c>
      <c r="G471" s="27">
        <v>1443.25</v>
      </c>
      <c r="H471" s="39">
        <v>0</v>
      </c>
      <c r="I471" s="39">
        <v>0</v>
      </c>
      <c r="J471" s="27">
        <v>0</v>
      </c>
      <c r="K471" s="27"/>
      <c r="L471" s="27">
        <v>0</v>
      </c>
      <c r="M471" s="27"/>
      <c r="N471" s="51">
        <v>0</v>
      </c>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row>
    <row r="472" spans="1:50" ht="45.1" customHeight="1">
      <c r="A472" s="6" t="s">
        <v>467</v>
      </c>
      <c r="B472" s="6"/>
      <c r="C472" s="27">
        <v>0</v>
      </c>
      <c r="D472" s="27">
        <v>0</v>
      </c>
      <c r="E472" s="27">
        <v>0</v>
      </c>
      <c r="F472" s="27">
        <v>0</v>
      </c>
      <c r="G472" s="27">
        <v>1836</v>
      </c>
      <c r="H472" s="39">
        <v>0</v>
      </c>
      <c r="I472" s="39">
        <v>0</v>
      </c>
      <c r="J472" s="27">
        <v>0</v>
      </c>
      <c r="K472" s="27"/>
      <c r="L472" s="27">
        <v>0</v>
      </c>
      <c r="M472" s="27"/>
      <c r="N472" s="51">
        <v>0</v>
      </c>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row>
    <row r="473" spans="1:50" ht="45.3" customHeight="1">
      <c r="A473" s="6" t="s">
        <v>468</v>
      </c>
      <c r="B473" s="6"/>
      <c r="C473" s="27">
        <v>0</v>
      </c>
      <c r="D473" s="27">
        <v>0</v>
      </c>
      <c r="E473" s="27">
        <v>0</v>
      </c>
      <c r="F473" s="27">
        <v>0</v>
      </c>
      <c r="G473" s="27">
        <v>864.21</v>
      </c>
      <c r="H473" s="39">
        <v>0</v>
      </c>
      <c r="I473" s="39">
        <v>0</v>
      </c>
      <c r="J473" s="27">
        <v>0</v>
      </c>
      <c r="K473" s="27"/>
      <c r="L473" s="27">
        <v>0</v>
      </c>
      <c r="M473" s="27"/>
      <c r="N473" s="51">
        <v>0</v>
      </c>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row>
    <row r="474" spans="1:50" ht="30.65" customHeight="1">
      <c r="A474" s="6" t="s">
        <v>469</v>
      </c>
      <c r="B474" s="6"/>
      <c r="C474" s="27">
        <v>0</v>
      </c>
      <c r="D474" s="27">
        <v>0</v>
      </c>
      <c r="E474" s="27">
        <v>0</v>
      </c>
      <c r="F474" s="27">
        <v>0</v>
      </c>
      <c r="G474" s="27">
        <v>2121.3</v>
      </c>
      <c r="H474" s="39">
        <v>0</v>
      </c>
      <c r="I474" s="39">
        <v>0</v>
      </c>
      <c r="J474" s="27">
        <v>0</v>
      </c>
      <c r="K474" s="27"/>
      <c r="L474" s="27">
        <v>0</v>
      </c>
      <c r="M474" s="27"/>
      <c r="N474" s="51">
        <v>0</v>
      </c>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row>
    <row r="475" spans="1:50" ht="36.75" customHeight="1">
      <c r="A475" s="6" t="s">
        <v>470</v>
      </c>
      <c r="B475" s="6"/>
      <c r="C475" s="27">
        <v>0</v>
      </c>
      <c r="D475" s="27">
        <v>0</v>
      </c>
      <c r="E475" s="27">
        <v>0</v>
      </c>
      <c r="F475" s="27">
        <v>0</v>
      </c>
      <c r="G475" s="27">
        <v>3446.65</v>
      </c>
      <c r="H475" s="39">
        <v>0</v>
      </c>
      <c r="I475" s="39">
        <v>0</v>
      </c>
      <c r="J475" s="27">
        <v>0</v>
      </c>
      <c r="K475" s="27"/>
      <c r="L475" s="27">
        <v>0</v>
      </c>
      <c r="M475" s="27"/>
      <c r="N475" s="51">
        <v>0</v>
      </c>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row>
    <row r="476" spans="1:50" ht="42.5" customHeight="1">
      <c r="A476" s="6" t="s">
        <v>471</v>
      </c>
      <c r="B476" s="6"/>
      <c r="C476" s="27">
        <v>0</v>
      </c>
      <c r="D476" s="27">
        <v>0</v>
      </c>
      <c r="E476" s="27">
        <v>0</v>
      </c>
      <c r="F476" s="27">
        <v>0</v>
      </c>
      <c r="G476" s="27">
        <v>899.98</v>
      </c>
      <c r="H476" s="39">
        <v>0</v>
      </c>
      <c r="I476" s="39">
        <v>0</v>
      </c>
      <c r="J476" s="27">
        <v>0</v>
      </c>
      <c r="K476" s="27"/>
      <c r="L476" s="27">
        <v>0</v>
      </c>
      <c r="M476" s="27"/>
      <c r="N476" s="51">
        <v>0</v>
      </c>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row>
    <row r="477" spans="1:50" ht="48.35" customHeight="1">
      <c r="A477" s="6" t="s">
        <v>472</v>
      </c>
      <c r="B477" s="6"/>
      <c r="C477" s="27">
        <v>0</v>
      </c>
      <c r="D477" s="27">
        <v>0</v>
      </c>
      <c r="E477" s="27">
        <v>0</v>
      </c>
      <c r="F477" s="27">
        <v>0</v>
      </c>
      <c r="G477" s="27">
        <v>1029.63</v>
      </c>
      <c r="H477" s="39">
        <v>0</v>
      </c>
      <c r="I477" s="39">
        <v>0</v>
      </c>
      <c r="J477" s="27">
        <v>0</v>
      </c>
      <c r="K477" s="27"/>
      <c r="L477" s="27">
        <v>0</v>
      </c>
      <c r="M477" s="27"/>
      <c r="N477" s="51">
        <v>0</v>
      </c>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row>
    <row r="478" spans="1:50" ht="52.5" customHeight="1">
      <c r="A478" s="6" t="s">
        <v>473</v>
      </c>
      <c r="B478" s="6"/>
      <c r="C478" s="27">
        <v>0</v>
      </c>
      <c r="D478" s="27">
        <v>0</v>
      </c>
      <c r="E478" s="27">
        <v>0</v>
      </c>
      <c r="F478" s="27">
        <v>0</v>
      </c>
      <c r="G478" s="27">
        <v>1894.82</v>
      </c>
      <c r="H478" s="39">
        <v>0</v>
      </c>
      <c r="I478" s="39">
        <v>0</v>
      </c>
      <c r="J478" s="27">
        <v>0</v>
      </c>
      <c r="K478" s="27"/>
      <c r="L478" s="27">
        <v>0</v>
      </c>
      <c r="M478" s="27"/>
      <c r="N478" s="51">
        <v>0</v>
      </c>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row>
    <row r="479" spans="1:50" ht="23.7" customHeight="1">
      <c r="A479" s="6" t="s">
        <v>474</v>
      </c>
      <c r="B479" s="6"/>
      <c r="C479" s="27">
        <v>0</v>
      </c>
      <c r="D479" s="27">
        <v>0</v>
      </c>
      <c r="E479" s="27">
        <v>0</v>
      </c>
      <c r="F479" s="27">
        <v>0</v>
      </c>
      <c r="G479" s="27">
        <v>1898.65</v>
      </c>
      <c r="H479" s="39">
        <v>0</v>
      </c>
      <c r="I479" s="39">
        <v>0</v>
      </c>
      <c r="J479" s="27">
        <v>0</v>
      </c>
      <c r="K479" s="27"/>
      <c r="L479" s="27">
        <v>0</v>
      </c>
      <c r="M479" s="27"/>
      <c r="N479" s="51">
        <v>0</v>
      </c>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row>
    <row r="480" spans="1:50" ht="45.3" customHeight="1">
      <c r="A480" s="6" t="s">
        <v>475</v>
      </c>
      <c r="B480" s="6"/>
      <c r="C480" s="27">
        <v>0</v>
      </c>
      <c r="D480" s="27">
        <v>0</v>
      </c>
      <c r="E480" s="27">
        <v>0</v>
      </c>
      <c r="F480" s="27">
        <v>0</v>
      </c>
      <c r="G480" s="27">
        <v>1330.5</v>
      </c>
      <c r="H480" s="39">
        <v>0</v>
      </c>
      <c r="I480" s="39">
        <v>0</v>
      </c>
      <c r="J480" s="27">
        <v>0</v>
      </c>
      <c r="K480" s="27"/>
      <c r="L480" s="27">
        <v>0</v>
      </c>
      <c r="M480" s="27"/>
      <c r="N480" s="51">
        <v>0</v>
      </c>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row>
    <row r="481" spans="1:50" ht="38.35" customHeight="1">
      <c r="A481" s="6" t="s">
        <v>476</v>
      </c>
      <c r="B481" s="6"/>
      <c r="C481" s="27">
        <v>0</v>
      </c>
      <c r="D481" s="27">
        <v>0</v>
      </c>
      <c r="E481" s="27">
        <v>0</v>
      </c>
      <c r="F481" s="27">
        <v>0</v>
      </c>
      <c r="G481" s="27">
        <v>1367.22</v>
      </c>
      <c r="H481" s="39">
        <v>0</v>
      </c>
      <c r="I481" s="39">
        <v>0</v>
      </c>
      <c r="J481" s="27">
        <v>0</v>
      </c>
      <c r="K481" s="27"/>
      <c r="L481" s="27">
        <v>0</v>
      </c>
      <c r="M481" s="27"/>
      <c r="N481" s="51">
        <v>0</v>
      </c>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row>
    <row r="482" spans="1:50" ht="43.8" customHeight="1">
      <c r="A482" s="6" t="s">
        <v>477</v>
      </c>
      <c r="B482" s="6"/>
      <c r="C482" s="27">
        <v>0</v>
      </c>
      <c r="D482" s="27">
        <v>0</v>
      </c>
      <c r="E482" s="27">
        <v>0</v>
      </c>
      <c r="F482" s="27">
        <v>0</v>
      </c>
      <c r="G482" s="27">
        <v>3595.07</v>
      </c>
      <c r="H482" s="39">
        <v>0</v>
      </c>
      <c r="I482" s="39">
        <v>0</v>
      </c>
      <c r="J482" s="27">
        <v>0</v>
      </c>
      <c r="K482" s="27"/>
      <c r="L482" s="27">
        <v>0</v>
      </c>
      <c r="M482" s="27"/>
      <c r="N482" s="51">
        <v>0</v>
      </c>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row>
    <row r="483" spans="1:50" ht="47.4" customHeight="1">
      <c r="A483" s="6" t="s">
        <v>478</v>
      </c>
      <c r="B483" s="6"/>
      <c r="C483" s="27">
        <v>0</v>
      </c>
      <c r="D483" s="27">
        <v>0</v>
      </c>
      <c r="E483" s="27">
        <v>0</v>
      </c>
      <c r="F483" s="27">
        <v>0</v>
      </c>
      <c r="G483" s="27">
        <v>1574.39</v>
      </c>
      <c r="H483" s="39">
        <v>0</v>
      </c>
      <c r="I483" s="39">
        <v>0</v>
      </c>
      <c r="J483" s="27">
        <v>0</v>
      </c>
      <c r="K483" s="27"/>
      <c r="L483" s="27">
        <v>0</v>
      </c>
      <c r="M483" s="27"/>
      <c r="N483" s="51">
        <v>0</v>
      </c>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row>
    <row r="484" spans="1:50" ht="48.9" customHeight="1">
      <c r="A484" s="6" t="s">
        <v>479</v>
      </c>
      <c r="B484" s="6"/>
      <c r="C484" s="27">
        <v>0</v>
      </c>
      <c r="D484" s="27">
        <v>0</v>
      </c>
      <c r="E484" s="27">
        <v>0</v>
      </c>
      <c r="F484" s="27">
        <v>0</v>
      </c>
      <c r="G484" s="27">
        <v>931.15</v>
      </c>
      <c r="H484" s="39">
        <v>0</v>
      </c>
      <c r="I484" s="39">
        <v>0</v>
      </c>
      <c r="J484" s="27">
        <v>0</v>
      </c>
      <c r="K484" s="27"/>
      <c r="L484" s="27">
        <v>0</v>
      </c>
      <c r="M484" s="27"/>
      <c r="N484" s="51">
        <v>0</v>
      </c>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row>
    <row r="485" spans="1:50" ht="39.75" customHeight="1">
      <c r="A485" s="6" t="s">
        <v>478</v>
      </c>
      <c r="B485" s="6"/>
      <c r="C485" s="27">
        <v>0</v>
      </c>
      <c r="D485" s="27">
        <v>0</v>
      </c>
      <c r="E485" s="27">
        <v>0</v>
      </c>
      <c r="F485" s="27">
        <v>0</v>
      </c>
      <c r="G485" s="27">
        <v>1574.39</v>
      </c>
      <c r="H485" s="39">
        <v>0</v>
      </c>
      <c r="I485" s="39">
        <v>0</v>
      </c>
      <c r="J485" s="27">
        <v>0</v>
      </c>
      <c r="K485" s="27"/>
      <c r="L485" s="27">
        <v>0</v>
      </c>
      <c r="M485" s="27"/>
      <c r="N485" s="51">
        <v>0</v>
      </c>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row>
    <row r="486" spans="1:50" ht="40.25" customHeight="1">
      <c r="A486" s="6" t="s">
        <v>479</v>
      </c>
      <c r="B486" s="6"/>
      <c r="C486" s="27">
        <v>0</v>
      </c>
      <c r="D486" s="27">
        <v>0</v>
      </c>
      <c r="E486" s="27">
        <v>0</v>
      </c>
      <c r="F486" s="27">
        <v>0</v>
      </c>
      <c r="G486" s="27">
        <v>931.15</v>
      </c>
      <c r="H486" s="39">
        <v>0</v>
      </c>
      <c r="I486" s="39">
        <v>0</v>
      </c>
      <c r="J486" s="27">
        <v>0</v>
      </c>
      <c r="K486" s="27"/>
      <c r="L486" s="27">
        <v>0</v>
      </c>
      <c r="M486" s="27"/>
      <c r="N486" s="51">
        <v>0</v>
      </c>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row>
    <row r="487" spans="1:50" ht="41.25" customHeight="1">
      <c r="A487" s="6" t="s">
        <v>480</v>
      </c>
      <c r="B487" s="6"/>
      <c r="C487" s="27">
        <v>0</v>
      </c>
      <c r="D487" s="27">
        <v>0</v>
      </c>
      <c r="E487" s="27">
        <v>0</v>
      </c>
      <c r="F487" s="27">
        <v>0</v>
      </c>
      <c r="G487" s="27">
        <v>495.61</v>
      </c>
      <c r="H487" s="39">
        <v>0</v>
      </c>
      <c r="I487" s="39">
        <v>0</v>
      </c>
      <c r="J487" s="27">
        <v>0</v>
      </c>
      <c r="K487" s="27"/>
      <c r="L487" s="27">
        <v>0</v>
      </c>
      <c r="M487" s="27"/>
      <c r="N487" s="51">
        <v>0</v>
      </c>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row>
    <row r="488" spans="1:50" ht="41.25" customHeight="1">
      <c r="A488" s="6" t="s">
        <v>481</v>
      </c>
      <c r="B488" s="6"/>
      <c r="C488" s="27">
        <v>0</v>
      </c>
      <c r="D488" s="27">
        <v>0</v>
      </c>
      <c r="E488" s="27">
        <v>0</v>
      </c>
      <c r="F488" s="27">
        <v>0</v>
      </c>
      <c r="G488" s="27">
        <v>462.23</v>
      </c>
      <c r="H488" s="39">
        <v>0</v>
      </c>
      <c r="I488" s="39">
        <v>0</v>
      </c>
      <c r="J488" s="27">
        <v>0</v>
      </c>
      <c r="K488" s="27"/>
      <c r="L488" s="27">
        <v>0</v>
      </c>
      <c r="M488" s="27"/>
      <c r="N488" s="51">
        <v>0</v>
      </c>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row>
    <row r="489" spans="1:50" ht="41.25" customHeight="1">
      <c r="A489" s="6" t="s">
        <v>482</v>
      </c>
      <c r="B489" s="6"/>
      <c r="C489" s="27">
        <v>0</v>
      </c>
      <c r="D489" s="27">
        <v>0</v>
      </c>
      <c r="E489" s="27">
        <v>0</v>
      </c>
      <c r="F489" s="27">
        <v>0</v>
      </c>
      <c r="G489" s="27">
        <v>1307.5</v>
      </c>
      <c r="H489" s="39">
        <v>0</v>
      </c>
      <c r="I489" s="39">
        <v>0</v>
      </c>
      <c r="J489" s="27">
        <v>0</v>
      </c>
      <c r="K489" s="27"/>
      <c r="L489" s="27">
        <v>0</v>
      </c>
      <c r="M489" s="27"/>
      <c r="N489" s="51">
        <v>0</v>
      </c>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row>
    <row r="490" spans="1:50" ht="41.25" customHeight="1">
      <c r="A490" s="6" t="s">
        <v>483</v>
      </c>
      <c r="B490" s="6"/>
      <c r="C490" s="27">
        <v>0</v>
      </c>
      <c r="D490" s="27">
        <v>0</v>
      </c>
      <c r="E490" s="27">
        <v>0</v>
      </c>
      <c r="F490" s="27">
        <v>0</v>
      </c>
      <c r="G490" s="27">
        <v>200.6</v>
      </c>
      <c r="H490" s="39">
        <v>0</v>
      </c>
      <c r="I490" s="39">
        <v>0</v>
      </c>
      <c r="J490" s="27">
        <v>0</v>
      </c>
      <c r="K490" s="27"/>
      <c r="L490" s="27">
        <v>0</v>
      </c>
      <c r="M490" s="27"/>
      <c r="N490" s="51">
        <v>0</v>
      </c>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row>
    <row r="491" spans="1:50" ht="41.25" customHeight="1">
      <c r="A491" s="6" t="s">
        <v>484</v>
      </c>
      <c r="B491" s="6"/>
      <c r="C491" s="27">
        <v>0</v>
      </c>
      <c r="D491" s="27">
        <v>0</v>
      </c>
      <c r="E491" s="27">
        <v>0</v>
      </c>
      <c r="F491" s="27">
        <v>0</v>
      </c>
      <c r="G491" s="27">
        <v>468.4</v>
      </c>
      <c r="H491" s="39">
        <v>0</v>
      </c>
      <c r="I491" s="39">
        <v>0</v>
      </c>
      <c r="J491" s="27">
        <v>0</v>
      </c>
      <c r="K491" s="27"/>
      <c r="L491" s="27">
        <v>0</v>
      </c>
      <c r="M491" s="27"/>
      <c r="N491" s="51">
        <v>0</v>
      </c>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row>
    <row r="492" spans="1:50" ht="41.25" customHeight="1">
      <c r="A492" s="6" t="s">
        <v>485</v>
      </c>
      <c r="B492" s="6"/>
      <c r="C492" s="27">
        <v>0</v>
      </c>
      <c r="D492" s="27">
        <v>0</v>
      </c>
      <c r="E492" s="27">
        <v>0</v>
      </c>
      <c r="F492" s="27">
        <v>0</v>
      </c>
      <c r="G492" s="27">
        <v>696.94</v>
      </c>
      <c r="H492" s="39">
        <v>0</v>
      </c>
      <c r="I492" s="39">
        <v>0</v>
      </c>
      <c r="J492" s="27">
        <v>0</v>
      </c>
      <c r="K492" s="27"/>
      <c r="L492" s="27">
        <v>0</v>
      </c>
      <c r="M492" s="27"/>
      <c r="N492" s="51">
        <v>0</v>
      </c>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row>
    <row r="493" spans="1:50" ht="41.25" customHeight="1">
      <c r="A493" s="6" t="s">
        <v>486</v>
      </c>
      <c r="B493" s="6"/>
      <c r="C493" s="27">
        <v>0</v>
      </c>
      <c r="D493" s="27">
        <v>0</v>
      </c>
      <c r="E493" s="27">
        <v>0</v>
      </c>
      <c r="F493" s="27">
        <v>0</v>
      </c>
      <c r="G493" s="27">
        <v>441.41</v>
      </c>
      <c r="H493" s="39">
        <v>0</v>
      </c>
      <c r="I493" s="39">
        <v>0</v>
      </c>
      <c r="J493" s="27">
        <v>0</v>
      </c>
      <c r="K493" s="27"/>
      <c r="L493" s="27">
        <v>0</v>
      </c>
      <c r="M493" s="27"/>
      <c r="N493" s="51">
        <v>0</v>
      </c>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row>
    <row r="494" spans="1:50" ht="41.25" customHeight="1">
      <c r="A494" s="6" t="s">
        <v>487</v>
      </c>
      <c r="B494" s="6"/>
      <c r="C494" s="27">
        <v>0</v>
      </c>
      <c r="D494" s="27">
        <v>0</v>
      </c>
      <c r="E494" s="27">
        <v>0</v>
      </c>
      <c r="F494" s="27">
        <v>0</v>
      </c>
      <c r="G494" s="27">
        <v>4445.21</v>
      </c>
      <c r="H494" s="39">
        <v>0</v>
      </c>
      <c r="I494" s="39">
        <v>0</v>
      </c>
      <c r="J494" s="27">
        <v>0</v>
      </c>
      <c r="K494" s="27"/>
      <c r="L494" s="27">
        <v>0</v>
      </c>
      <c r="M494" s="27"/>
      <c r="N494" s="51">
        <v>0</v>
      </c>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row>
    <row r="495" spans="1:50" ht="41.25" customHeight="1">
      <c r="A495" s="6" t="s">
        <v>488</v>
      </c>
      <c r="B495" s="6"/>
      <c r="C495" s="27">
        <v>0</v>
      </c>
      <c r="D495" s="27">
        <v>0</v>
      </c>
      <c r="E495" s="27">
        <v>0</v>
      </c>
      <c r="F495" s="27">
        <v>0</v>
      </c>
      <c r="G495" s="27">
        <v>5532.65</v>
      </c>
      <c r="H495" s="39">
        <v>0</v>
      </c>
      <c r="I495" s="39">
        <v>0</v>
      </c>
      <c r="J495" s="27">
        <v>0</v>
      </c>
      <c r="K495" s="27"/>
      <c r="L495" s="27">
        <v>0</v>
      </c>
      <c r="M495" s="27"/>
      <c r="N495" s="51">
        <v>0</v>
      </c>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row>
    <row r="496" spans="1:50" ht="41.25" customHeight="1">
      <c r="A496" s="6" t="s">
        <v>489</v>
      </c>
      <c r="B496" s="6"/>
      <c r="C496" s="27">
        <v>0</v>
      </c>
      <c r="D496" s="27">
        <v>0</v>
      </c>
      <c r="E496" s="27">
        <v>0</v>
      </c>
      <c r="F496" s="27">
        <v>0</v>
      </c>
      <c r="G496" s="27">
        <v>3930</v>
      </c>
      <c r="H496" s="39">
        <v>0</v>
      </c>
      <c r="I496" s="39">
        <v>0</v>
      </c>
      <c r="J496" s="27">
        <v>0</v>
      </c>
      <c r="K496" s="27"/>
      <c r="L496" s="27">
        <v>0</v>
      </c>
      <c r="M496" s="27"/>
      <c r="N496" s="51">
        <v>0</v>
      </c>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row>
    <row r="497" spans="1:50" ht="41.25" customHeight="1">
      <c r="A497" s="6" t="s">
        <v>490</v>
      </c>
      <c r="B497" s="6"/>
      <c r="C497" s="27">
        <v>0</v>
      </c>
      <c r="D497" s="27">
        <v>0</v>
      </c>
      <c r="E497" s="27">
        <v>0</v>
      </c>
      <c r="F497" s="27">
        <v>0</v>
      </c>
      <c r="G497" s="27">
        <v>4465.6</v>
      </c>
      <c r="H497" s="39">
        <v>0</v>
      </c>
      <c r="I497" s="39">
        <v>0</v>
      </c>
      <c r="J497" s="27">
        <v>0</v>
      </c>
      <c r="K497" s="27"/>
      <c r="L497" s="27">
        <v>0</v>
      </c>
      <c r="M497" s="27"/>
      <c r="N497" s="51">
        <v>0</v>
      </c>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row>
    <row r="498" spans="1:50" ht="90.25" customHeight="1">
      <c r="A498" s="6" t="s">
        <v>491</v>
      </c>
      <c r="B498" s="6"/>
      <c r="C498" s="27">
        <v>0</v>
      </c>
      <c r="D498" s="27">
        <v>0</v>
      </c>
      <c r="E498" s="27">
        <v>0</v>
      </c>
      <c r="F498" s="27">
        <v>0</v>
      </c>
      <c r="G498" s="27">
        <v>2939.18</v>
      </c>
      <c r="H498" s="39">
        <v>0</v>
      </c>
      <c r="I498" s="39">
        <v>0</v>
      </c>
      <c r="J498" s="27">
        <v>0</v>
      </c>
      <c r="K498" s="27"/>
      <c r="L498" s="27">
        <v>0</v>
      </c>
      <c r="M498" s="27"/>
      <c r="N498" s="51">
        <v>0</v>
      </c>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row>
    <row r="499" spans="1:50" ht="41.25" customHeight="1">
      <c r="A499" s="6" t="s">
        <v>492</v>
      </c>
      <c r="B499" s="6"/>
      <c r="C499" s="27">
        <v>0</v>
      </c>
      <c r="D499" s="27">
        <v>0</v>
      </c>
      <c r="E499" s="27">
        <v>0</v>
      </c>
      <c r="F499" s="27">
        <v>0</v>
      </c>
      <c r="G499" s="27">
        <v>1589.85</v>
      </c>
      <c r="H499" s="39">
        <v>0</v>
      </c>
      <c r="I499" s="39">
        <v>0</v>
      </c>
      <c r="J499" s="27">
        <v>0</v>
      </c>
      <c r="K499" s="27"/>
      <c r="L499" s="27">
        <v>0</v>
      </c>
      <c r="M499" s="27"/>
      <c r="N499" s="51">
        <v>0</v>
      </c>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row>
    <row r="500" spans="1:50" ht="41.25" customHeight="1">
      <c r="A500" s="6" t="s">
        <v>493</v>
      </c>
      <c r="B500" s="6"/>
      <c r="C500" s="27">
        <v>0</v>
      </c>
      <c r="D500" s="27">
        <v>0</v>
      </c>
      <c r="E500" s="27">
        <v>0</v>
      </c>
      <c r="F500" s="27">
        <v>0</v>
      </c>
      <c r="G500" s="27">
        <v>1797.44</v>
      </c>
      <c r="H500" s="39">
        <v>0</v>
      </c>
      <c r="I500" s="39">
        <v>0</v>
      </c>
      <c r="J500" s="27">
        <v>0</v>
      </c>
      <c r="K500" s="27"/>
      <c r="L500" s="27">
        <v>0</v>
      </c>
      <c r="M500" s="27"/>
      <c r="N500" s="51">
        <v>0</v>
      </c>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41.25" customHeight="1">
      <c r="A501" s="6" t="s">
        <v>494</v>
      </c>
      <c r="B501" s="6"/>
      <c r="C501" s="27">
        <v>0</v>
      </c>
      <c r="D501" s="27">
        <v>0</v>
      </c>
      <c r="E501" s="27">
        <v>0</v>
      </c>
      <c r="F501" s="27">
        <v>0</v>
      </c>
      <c r="G501" s="27">
        <v>4448.73</v>
      </c>
      <c r="H501" s="39">
        <v>0</v>
      </c>
      <c r="I501" s="39">
        <v>0</v>
      </c>
      <c r="J501" s="27">
        <v>0</v>
      </c>
      <c r="K501" s="27"/>
      <c r="L501" s="27">
        <v>0</v>
      </c>
      <c r="M501" s="27"/>
      <c r="N501" s="51">
        <v>0</v>
      </c>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row>
    <row r="502" spans="1:50" ht="41.25" customHeight="1">
      <c r="A502" s="6" t="s">
        <v>495</v>
      </c>
      <c r="B502" s="6"/>
      <c r="C502" s="27">
        <v>0</v>
      </c>
      <c r="D502" s="27">
        <v>0</v>
      </c>
      <c r="E502" s="27">
        <v>0</v>
      </c>
      <c r="F502" s="27">
        <v>0</v>
      </c>
      <c r="G502" s="27">
        <v>135.93</v>
      </c>
      <c r="H502" s="39">
        <v>0</v>
      </c>
      <c r="I502" s="39">
        <v>0</v>
      </c>
      <c r="J502" s="27">
        <v>0</v>
      </c>
      <c r="K502" s="27"/>
      <c r="L502" s="27">
        <v>0</v>
      </c>
      <c r="M502" s="27"/>
      <c r="N502" s="51">
        <v>0</v>
      </c>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row>
    <row r="503" spans="1:50" ht="41.25" customHeight="1">
      <c r="A503" s="6" t="s">
        <v>496</v>
      </c>
      <c r="B503" s="6"/>
      <c r="C503" s="27">
        <v>0</v>
      </c>
      <c r="D503" s="27">
        <v>0</v>
      </c>
      <c r="E503" s="27">
        <v>0</v>
      </c>
      <c r="F503" s="27">
        <v>0</v>
      </c>
      <c r="G503" s="27">
        <v>631.83</v>
      </c>
      <c r="H503" s="39">
        <v>0</v>
      </c>
      <c r="I503" s="39">
        <v>0</v>
      </c>
      <c r="J503" s="27">
        <v>0</v>
      </c>
      <c r="K503" s="27"/>
      <c r="L503" s="27">
        <v>0</v>
      </c>
      <c r="M503" s="27"/>
      <c r="N503" s="51">
        <v>0</v>
      </c>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row>
    <row r="504" spans="1:50" ht="41.25" customHeight="1">
      <c r="A504" s="6" t="s">
        <v>497</v>
      </c>
      <c r="B504" s="6"/>
      <c r="C504" s="27">
        <v>0</v>
      </c>
      <c r="D504" s="27">
        <v>0</v>
      </c>
      <c r="E504" s="27">
        <v>0</v>
      </c>
      <c r="F504" s="27">
        <v>0</v>
      </c>
      <c r="G504" s="27">
        <v>1298.59</v>
      </c>
      <c r="H504" s="39">
        <v>0</v>
      </c>
      <c r="I504" s="39">
        <v>0</v>
      </c>
      <c r="J504" s="27">
        <v>0</v>
      </c>
      <c r="K504" s="27"/>
      <c r="L504" s="27">
        <v>0</v>
      </c>
      <c r="M504" s="27"/>
      <c r="N504" s="51">
        <v>0</v>
      </c>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row>
    <row r="505" spans="1:50" ht="41.25" customHeight="1">
      <c r="A505" s="6" t="s">
        <v>498</v>
      </c>
      <c r="B505" s="6"/>
      <c r="C505" s="27">
        <v>0</v>
      </c>
      <c r="D505" s="27">
        <v>0</v>
      </c>
      <c r="E505" s="27">
        <v>0</v>
      </c>
      <c r="F505" s="27">
        <v>0</v>
      </c>
      <c r="G505" s="27">
        <v>1804.2</v>
      </c>
      <c r="H505" s="39">
        <v>0</v>
      </c>
      <c r="I505" s="39">
        <v>0</v>
      </c>
      <c r="J505" s="27">
        <v>0</v>
      </c>
      <c r="K505" s="27"/>
      <c r="L505" s="27">
        <v>0</v>
      </c>
      <c r="M505" s="27"/>
      <c r="N505" s="51">
        <v>0</v>
      </c>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row>
    <row r="506" spans="1:50" ht="41.25" customHeight="1">
      <c r="A506" s="6" t="s">
        <v>499</v>
      </c>
      <c r="B506" s="6"/>
      <c r="C506" s="27">
        <v>0</v>
      </c>
      <c r="D506" s="27">
        <v>0</v>
      </c>
      <c r="E506" s="27">
        <v>0</v>
      </c>
      <c r="F506" s="27">
        <v>0</v>
      </c>
      <c r="G506" s="27">
        <v>261.8</v>
      </c>
      <c r="H506" s="39">
        <v>0</v>
      </c>
      <c r="I506" s="39">
        <v>0</v>
      </c>
      <c r="J506" s="27">
        <v>0</v>
      </c>
      <c r="K506" s="27"/>
      <c r="L506" s="27">
        <v>0</v>
      </c>
      <c r="M506" s="27"/>
      <c r="N506" s="51">
        <v>0</v>
      </c>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row>
    <row r="507" spans="1:50" ht="41.25" customHeight="1">
      <c r="A507" s="6" t="s">
        <v>500</v>
      </c>
      <c r="B507" s="6"/>
      <c r="C507" s="27">
        <v>0</v>
      </c>
      <c r="D507" s="27">
        <v>0</v>
      </c>
      <c r="E507" s="27">
        <v>0</v>
      </c>
      <c r="F507" s="27">
        <v>0</v>
      </c>
      <c r="G507" s="27">
        <v>336.2</v>
      </c>
      <c r="H507" s="39">
        <v>0</v>
      </c>
      <c r="I507" s="39">
        <v>0</v>
      </c>
      <c r="J507" s="27">
        <v>0</v>
      </c>
      <c r="K507" s="27"/>
      <c r="L507" s="27">
        <v>0</v>
      </c>
      <c r="M507" s="27"/>
      <c r="N507" s="51">
        <v>0</v>
      </c>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row>
    <row r="508" spans="1:50" ht="41.25" customHeight="1">
      <c r="A508" s="6" t="s">
        <v>501</v>
      </c>
      <c r="B508" s="6"/>
      <c r="C508" s="27">
        <v>0</v>
      </c>
      <c r="D508" s="27">
        <v>0</v>
      </c>
      <c r="E508" s="27">
        <v>0</v>
      </c>
      <c r="F508" s="27">
        <v>0</v>
      </c>
      <c r="G508" s="27">
        <v>141.5</v>
      </c>
      <c r="H508" s="39">
        <v>0</v>
      </c>
      <c r="I508" s="39">
        <v>0</v>
      </c>
      <c r="J508" s="27">
        <v>0</v>
      </c>
      <c r="K508" s="27"/>
      <c r="L508" s="27">
        <v>0</v>
      </c>
      <c r="M508" s="27"/>
      <c r="N508" s="51">
        <v>0</v>
      </c>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row>
    <row r="509" spans="1:50" ht="41.25" customHeight="1">
      <c r="A509" s="6" t="s">
        <v>502</v>
      </c>
      <c r="B509" s="6"/>
      <c r="C509" s="27">
        <v>0</v>
      </c>
      <c r="D509" s="27">
        <v>0</v>
      </c>
      <c r="E509" s="27">
        <v>0</v>
      </c>
      <c r="F509" s="27">
        <v>0</v>
      </c>
      <c r="G509" s="27">
        <v>1643.1</v>
      </c>
      <c r="H509" s="39">
        <v>0</v>
      </c>
      <c r="I509" s="39">
        <v>0</v>
      </c>
      <c r="J509" s="27">
        <v>0</v>
      </c>
      <c r="K509" s="27"/>
      <c r="L509" s="27">
        <v>0</v>
      </c>
      <c r="M509" s="27"/>
      <c r="N509" s="51">
        <v>0</v>
      </c>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row>
    <row r="510" spans="1:50" ht="41.25" customHeight="1">
      <c r="A510" s="6" t="s">
        <v>503</v>
      </c>
      <c r="B510" s="6"/>
      <c r="C510" s="27">
        <v>0</v>
      </c>
      <c r="D510" s="27">
        <v>0</v>
      </c>
      <c r="E510" s="27">
        <v>0</v>
      </c>
      <c r="F510" s="27">
        <v>0</v>
      </c>
      <c r="G510" s="27">
        <v>1211.4</v>
      </c>
      <c r="H510" s="39">
        <v>0</v>
      </c>
      <c r="I510" s="39">
        <v>0</v>
      </c>
      <c r="J510" s="27">
        <v>0</v>
      </c>
      <c r="K510" s="27"/>
      <c r="L510" s="27">
        <v>0</v>
      </c>
      <c r="M510" s="27"/>
      <c r="N510" s="51">
        <v>0</v>
      </c>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row>
    <row r="511" spans="1:50" ht="41.25" customHeight="1">
      <c r="A511" s="6" t="s">
        <v>504</v>
      </c>
      <c r="B511" s="6"/>
      <c r="C511" s="27">
        <v>0</v>
      </c>
      <c r="D511" s="27">
        <v>0</v>
      </c>
      <c r="E511" s="27">
        <v>0</v>
      </c>
      <c r="F511" s="27">
        <v>0</v>
      </c>
      <c r="G511" s="27">
        <v>5747.4</v>
      </c>
      <c r="H511" s="39">
        <v>0</v>
      </c>
      <c r="I511" s="39">
        <v>0</v>
      </c>
      <c r="J511" s="27">
        <v>0</v>
      </c>
      <c r="K511" s="27"/>
      <c r="L511" s="27">
        <v>0</v>
      </c>
      <c r="M511" s="27"/>
      <c r="N511" s="51">
        <v>0</v>
      </c>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row>
    <row r="512" spans="1:50" ht="41.25" customHeight="1">
      <c r="A512" s="6" t="s">
        <v>505</v>
      </c>
      <c r="B512" s="6"/>
      <c r="C512" s="27">
        <v>0</v>
      </c>
      <c r="D512" s="27">
        <v>0</v>
      </c>
      <c r="E512" s="27">
        <v>0</v>
      </c>
      <c r="F512" s="27">
        <v>0</v>
      </c>
      <c r="G512" s="27">
        <f>857.6+209.5+80.2</f>
        <v>1147.3</v>
      </c>
      <c r="H512" s="39">
        <v>0</v>
      </c>
      <c r="I512" s="39">
        <v>1</v>
      </c>
      <c r="J512" s="27">
        <v>0</v>
      </c>
      <c r="K512" s="27"/>
      <c r="L512" s="27">
        <f>24+12+24+20</f>
        <v>80</v>
      </c>
      <c r="M512" s="27"/>
      <c r="N512" s="51">
        <v>0</v>
      </c>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row>
    <row r="513" spans="1:50" ht="41.25" customHeight="1">
      <c r="A513" s="6" t="s">
        <v>506</v>
      </c>
      <c r="B513" s="6"/>
      <c r="C513" s="27">
        <v>0</v>
      </c>
      <c r="D513" s="27">
        <v>0</v>
      </c>
      <c r="E513" s="27">
        <v>0</v>
      </c>
      <c r="F513" s="27">
        <v>0</v>
      </c>
      <c r="G513" s="27">
        <v>0</v>
      </c>
      <c r="H513" s="39">
        <v>0</v>
      </c>
      <c r="I513" s="39">
        <v>1</v>
      </c>
      <c r="J513" s="27">
        <v>0</v>
      </c>
      <c r="K513" s="27"/>
      <c r="L513" s="27">
        <f>1.65+1.8</f>
        <v>3.45</v>
      </c>
      <c r="M513" s="27"/>
      <c r="N513" s="51">
        <v>0</v>
      </c>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row>
    <row r="514" spans="1:50" ht="41.25" customHeight="1">
      <c r="A514" s="6" t="s">
        <v>507</v>
      </c>
      <c r="B514" s="6"/>
      <c r="C514" s="27">
        <v>0</v>
      </c>
      <c r="D514" s="27">
        <v>0</v>
      </c>
      <c r="E514" s="27">
        <v>169</v>
      </c>
      <c r="F514" s="27">
        <v>0</v>
      </c>
      <c r="G514" s="27">
        <v>0</v>
      </c>
      <c r="H514" s="39">
        <v>0</v>
      </c>
      <c r="I514" s="39">
        <v>0</v>
      </c>
      <c r="J514" s="27">
        <v>0</v>
      </c>
      <c r="K514" s="27"/>
      <c r="L514" s="27">
        <v>0</v>
      </c>
      <c r="M514" s="27"/>
      <c r="N514" s="51">
        <v>0</v>
      </c>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row>
    <row r="515" spans="1:50" ht="41.25" customHeight="1">
      <c r="A515" s="6" t="s">
        <v>508</v>
      </c>
      <c r="B515" s="6"/>
      <c r="C515" s="27">
        <v>0</v>
      </c>
      <c r="D515" s="27">
        <v>0</v>
      </c>
      <c r="E515" s="27">
        <f>32+75</f>
        <v>107</v>
      </c>
      <c r="F515" s="27">
        <v>0</v>
      </c>
      <c r="G515" s="27">
        <v>0</v>
      </c>
      <c r="H515" s="39">
        <v>0</v>
      </c>
      <c r="I515" s="39">
        <v>0</v>
      </c>
      <c r="J515" s="27">
        <v>0</v>
      </c>
      <c r="K515" s="27"/>
      <c r="L515" s="27">
        <v>0</v>
      </c>
      <c r="M515" s="27"/>
      <c r="N515" s="51">
        <v>0</v>
      </c>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row>
    <row r="516" spans="1:50" ht="41.25" customHeight="1">
      <c r="A516" s="6" t="s">
        <v>509</v>
      </c>
      <c r="B516" s="6"/>
      <c r="C516" s="27">
        <v>0</v>
      </c>
      <c r="D516" s="27">
        <v>0</v>
      </c>
      <c r="E516" s="27">
        <v>67</v>
      </c>
      <c r="F516" s="27">
        <v>0</v>
      </c>
      <c r="G516" s="27">
        <v>0</v>
      </c>
      <c r="H516" s="39">
        <v>0</v>
      </c>
      <c r="I516" s="39">
        <v>0</v>
      </c>
      <c r="J516" s="27">
        <v>0</v>
      </c>
      <c r="K516" s="27"/>
      <c r="L516" s="27">
        <v>0</v>
      </c>
      <c r="M516" s="27"/>
      <c r="N516" s="51">
        <v>0</v>
      </c>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row>
    <row r="517" spans="1:50" ht="41.25" customHeight="1">
      <c r="A517" s="6" t="s">
        <v>510</v>
      </c>
      <c r="B517" s="6"/>
      <c r="C517" s="27">
        <v>0</v>
      </c>
      <c r="D517" s="27">
        <v>0</v>
      </c>
      <c r="E517" s="27">
        <v>38</v>
      </c>
      <c r="F517" s="27">
        <v>0</v>
      </c>
      <c r="G517" s="27">
        <v>0</v>
      </c>
      <c r="H517" s="39">
        <v>0</v>
      </c>
      <c r="I517" s="39">
        <v>0</v>
      </c>
      <c r="J517" s="27">
        <v>0</v>
      </c>
      <c r="K517" s="27"/>
      <c r="L517" s="27">
        <v>0</v>
      </c>
      <c r="M517" s="27"/>
      <c r="N517" s="51">
        <v>0</v>
      </c>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row>
    <row r="518" spans="1:50" ht="41.25" customHeight="1">
      <c r="A518" s="6" t="s">
        <v>511</v>
      </c>
      <c r="B518" s="6"/>
      <c r="C518" s="27">
        <v>0</v>
      </c>
      <c r="D518" s="27">
        <v>0</v>
      </c>
      <c r="E518" s="27">
        <v>77</v>
      </c>
      <c r="F518" s="27">
        <v>0</v>
      </c>
      <c r="G518" s="27">
        <v>0</v>
      </c>
      <c r="H518" s="39">
        <v>0</v>
      </c>
      <c r="I518" s="39">
        <v>0</v>
      </c>
      <c r="J518" s="27">
        <v>0</v>
      </c>
      <c r="K518" s="27"/>
      <c r="L518" s="27">
        <v>0</v>
      </c>
      <c r="M518" s="27"/>
      <c r="N518" s="51">
        <v>0</v>
      </c>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row>
    <row r="519" spans="1:50" ht="41.25" customHeight="1">
      <c r="A519" s="6" t="s">
        <v>512</v>
      </c>
      <c r="B519" s="6"/>
      <c r="C519" s="27">
        <v>0</v>
      </c>
      <c r="D519" s="27">
        <v>0</v>
      </c>
      <c r="E519" s="27">
        <v>226.8</v>
      </c>
      <c r="F519" s="27">
        <v>0</v>
      </c>
      <c r="G519" s="27">
        <v>0</v>
      </c>
      <c r="H519" s="39">
        <v>0</v>
      </c>
      <c r="I519" s="39">
        <v>0</v>
      </c>
      <c r="J519" s="27">
        <v>0</v>
      </c>
      <c r="K519" s="27"/>
      <c r="L519" s="27">
        <v>0</v>
      </c>
      <c r="M519" s="27"/>
      <c r="N519" s="51">
        <v>0</v>
      </c>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row>
    <row r="520" spans="1:50" ht="41.25" customHeight="1">
      <c r="A520" s="6" t="s">
        <v>513</v>
      </c>
      <c r="B520" s="6"/>
      <c r="C520" s="27">
        <v>0</v>
      </c>
      <c r="D520" s="27">
        <v>0</v>
      </c>
      <c r="E520" s="27">
        <v>52</v>
      </c>
      <c r="F520" s="27">
        <v>0</v>
      </c>
      <c r="G520" s="27">
        <v>0</v>
      </c>
      <c r="H520" s="39">
        <v>0</v>
      </c>
      <c r="I520" s="39">
        <v>0</v>
      </c>
      <c r="J520" s="27">
        <v>0</v>
      </c>
      <c r="K520" s="27"/>
      <c r="L520" s="27">
        <v>0</v>
      </c>
      <c r="M520" s="27"/>
      <c r="N520" s="51">
        <v>0</v>
      </c>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row>
    <row r="521" spans="1:50" ht="41.25" customHeight="1">
      <c r="A521" s="6" t="s">
        <v>514</v>
      </c>
      <c r="B521" s="6"/>
      <c r="C521" s="27">
        <v>0</v>
      </c>
      <c r="D521" s="27">
        <v>0</v>
      </c>
      <c r="E521" s="27">
        <f>56+20</f>
        <v>76</v>
      </c>
      <c r="F521" s="27">
        <v>0</v>
      </c>
      <c r="G521" s="27">
        <v>0</v>
      </c>
      <c r="H521" s="39">
        <v>0</v>
      </c>
      <c r="I521" s="39">
        <v>0</v>
      </c>
      <c r="J521" s="27">
        <v>0</v>
      </c>
      <c r="K521" s="27"/>
      <c r="L521" s="27">
        <v>0</v>
      </c>
      <c r="M521" s="27"/>
      <c r="N521" s="51">
        <v>0</v>
      </c>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row>
    <row r="522" spans="1:50" ht="41.25" customHeight="1">
      <c r="A522" s="6" t="s">
        <v>515</v>
      </c>
      <c r="B522" s="6"/>
      <c r="C522" s="27">
        <v>0</v>
      </c>
      <c r="D522" s="27">
        <v>0</v>
      </c>
      <c r="E522" s="27">
        <v>0</v>
      </c>
      <c r="F522" s="27">
        <v>0</v>
      </c>
      <c r="G522" s="27">
        <v>220</v>
      </c>
      <c r="H522" s="39">
        <v>0</v>
      </c>
      <c r="I522" s="39">
        <v>0</v>
      </c>
      <c r="J522" s="27">
        <v>0</v>
      </c>
      <c r="K522" s="27"/>
      <c r="L522" s="27">
        <v>0</v>
      </c>
      <c r="M522" s="27"/>
      <c r="N522" s="51">
        <v>0</v>
      </c>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row>
    <row r="523" spans="1:50" ht="41.25" customHeight="1">
      <c r="A523" s="6" t="s">
        <v>516</v>
      </c>
      <c r="B523" s="6"/>
      <c r="C523" s="27">
        <v>0</v>
      </c>
      <c r="D523" s="27">
        <v>0</v>
      </c>
      <c r="E523" s="27">
        <v>0</v>
      </c>
      <c r="F523" s="27">
        <v>0</v>
      </c>
      <c r="G523" s="27">
        <v>250</v>
      </c>
      <c r="H523" s="39">
        <v>0</v>
      </c>
      <c r="I523" s="39">
        <v>0</v>
      </c>
      <c r="J523" s="27">
        <v>0</v>
      </c>
      <c r="K523" s="27"/>
      <c r="L523" s="27">
        <v>0</v>
      </c>
      <c r="M523" s="27"/>
      <c r="N523" s="51">
        <v>0</v>
      </c>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row>
    <row r="524" spans="1:50" ht="41.25" customHeight="1">
      <c r="A524" s="6" t="s">
        <v>517</v>
      </c>
      <c r="B524" s="6"/>
      <c r="C524" s="27">
        <v>0</v>
      </c>
      <c r="D524" s="27">
        <v>0</v>
      </c>
      <c r="E524" s="27">
        <v>0</v>
      </c>
      <c r="F524" s="27">
        <v>0</v>
      </c>
      <c r="G524" s="27">
        <v>140</v>
      </c>
      <c r="H524" s="39">
        <v>0</v>
      </c>
      <c r="I524" s="39">
        <v>0</v>
      </c>
      <c r="J524" s="27">
        <v>0</v>
      </c>
      <c r="K524" s="27"/>
      <c r="L524" s="27">
        <v>0</v>
      </c>
      <c r="M524" s="27"/>
      <c r="N524" s="51">
        <v>0</v>
      </c>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row>
    <row r="525" spans="1:50" ht="41.25" customHeight="1">
      <c r="A525" s="6" t="s">
        <v>518</v>
      </c>
      <c r="B525" s="6"/>
      <c r="C525" s="27">
        <v>0</v>
      </c>
      <c r="D525" s="27">
        <v>0</v>
      </c>
      <c r="E525" s="27">
        <v>52</v>
      </c>
      <c r="F525" s="27">
        <v>0</v>
      </c>
      <c r="G525" s="27">
        <v>65.2</v>
      </c>
      <c r="H525" s="39">
        <v>0</v>
      </c>
      <c r="I525" s="39">
        <v>0</v>
      </c>
      <c r="J525" s="27">
        <v>0</v>
      </c>
      <c r="K525" s="27"/>
      <c r="L525" s="27">
        <v>0</v>
      </c>
      <c r="M525" s="27"/>
      <c r="N525" s="51">
        <v>0</v>
      </c>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row>
    <row r="526" spans="1:50" ht="41.25" customHeight="1">
      <c r="A526" s="6" t="s">
        <v>519</v>
      </c>
      <c r="B526" s="6"/>
      <c r="C526" s="27">
        <v>0</v>
      </c>
      <c r="D526" s="27">
        <v>0</v>
      </c>
      <c r="E526" s="27">
        <v>53</v>
      </c>
      <c r="F526" s="27">
        <v>0</v>
      </c>
      <c r="G526" s="27">
        <v>0</v>
      </c>
      <c r="H526" s="39">
        <v>0</v>
      </c>
      <c r="I526" s="39">
        <v>0</v>
      </c>
      <c r="J526" s="27">
        <v>0</v>
      </c>
      <c r="K526" s="27"/>
      <c r="L526" s="27">
        <v>0</v>
      </c>
      <c r="M526" s="27"/>
      <c r="N526" s="51">
        <v>0</v>
      </c>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row>
    <row r="527" spans="1:50" ht="41.25" customHeight="1">
      <c r="A527" s="6" t="s">
        <v>520</v>
      </c>
      <c r="B527" s="6"/>
      <c r="C527" s="27">
        <v>0</v>
      </c>
      <c r="D527" s="27">
        <v>0</v>
      </c>
      <c r="E527" s="27">
        <v>0</v>
      </c>
      <c r="F527" s="27">
        <v>0</v>
      </c>
      <c r="G527" s="27">
        <v>250</v>
      </c>
      <c r="H527" s="39">
        <v>0</v>
      </c>
      <c r="I527" s="39">
        <v>0</v>
      </c>
      <c r="J527" s="27">
        <v>0</v>
      </c>
      <c r="K527" s="27"/>
      <c r="L527" s="27">
        <v>0</v>
      </c>
      <c r="M527" s="27"/>
      <c r="N527" s="51">
        <v>0</v>
      </c>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row>
    <row r="528" spans="1:50" ht="41.25" customHeight="1">
      <c r="A528" s="6" t="s">
        <v>521</v>
      </c>
      <c r="B528" s="6"/>
      <c r="C528" s="27">
        <v>0</v>
      </c>
      <c r="D528" s="27">
        <v>0</v>
      </c>
      <c r="E528" s="27">
        <v>15</v>
      </c>
      <c r="F528" s="27">
        <v>0</v>
      </c>
      <c r="G528" s="27">
        <v>0</v>
      </c>
      <c r="H528" s="39">
        <v>0</v>
      </c>
      <c r="I528" s="39">
        <v>0</v>
      </c>
      <c r="J528" s="27">
        <v>0</v>
      </c>
      <c r="K528" s="27"/>
      <c r="L528" s="27">
        <v>0</v>
      </c>
      <c r="M528" s="27"/>
      <c r="N528" s="51">
        <v>0</v>
      </c>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row>
    <row r="529" spans="1:50" ht="41.25" customHeight="1">
      <c r="A529" s="6" t="s">
        <v>522</v>
      </c>
      <c r="B529" s="6"/>
      <c r="C529" s="27">
        <v>0</v>
      </c>
      <c r="D529" s="27">
        <v>0</v>
      </c>
      <c r="E529" s="27">
        <v>0</v>
      </c>
      <c r="F529" s="27">
        <v>0</v>
      </c>
      <c r="G529" s="27">
        <v>85.07</v>
      </c>
      <c r="H529" s="39">
        <v>0</v>
      </c>
      <c r="I529" s="39">
        <v>0</v>
      </c>
      <c r="J529" s="27">
        <v>0</v>
      </c>
      <c r="K529" s="27"/>
      <c r="L529" s="27">
        <v>0</v>
      </c>
      <c r="M529" s="27"/>
      <c r="N529" s="51">
        <v>0</v>
      </c>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row>
    <row r="530" spans="1:50" ht="41.25" customHeight="1">
      <c r="A530" s="6" t="s">
        <v>523</v>
      </c>
      <c r="B530" s="6"/>
      <c r="C530" s="27">
        <v>0</v>
      </c>
      <c r="D530" s="27">
        <v>0</v>
      </c>
      <c r="E530" s="27">
        <v>157</v>
      </c>
      <c r="F530" s="27">
        <v>0</v>
      </c>
      <c r="G530" s="27">
        <v>0</v>
      </c>
      <c r="H530" s="39">
        <v>0</v>
      </c>
      <c r="I530" s="39">
        <v>0</v>
      </c>
      <c r="J530" s="27">
        <v>0</v>
      </c>
      <c r="K530" s="27"/>
      <c r="L530" s="27">
        <v>0</v>
      </c>
      <c r="M530" s="27"/>
      <c r="N530" s="51">
        <v>0</v>
      </c>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row>
    <row r="531" spans="1:50" ht="41.25" customHeight="1">
      <c r="A531" s="6" t="s">
        <v>524</v>
      </c>
      <c r="B531" s="6"/>
      <c r="C531" s="27">
        <v>0</v>
      </c>
      <c r="D531" s="27">
        <v>0</v>
      </c>
      <c r="E531" s="27">
        <v>0</v>
      </c>
      <c r="F531" s="27">
        <v>0</v>
      </c>
      <c r="G531" s="27">
        <v>0</v>
      </c>
      <c r="H531" s="39">
        <v>0</v>
      </c>
      <c r="I531" s="39">
        <v>1</v>
      </c>
      <c r="J531" s="27">
        <v>0</v>
      </c>
      <c r="K531" s="27"/>
      <c r="L531" s="27">
        <v>0</v>
      </c>
      <c r="M531" s="27"/>
      <c r="N531" s="51">
        <v>0</v>
      </c>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row>
    <row r="532" spans="1:50" ht="41.25" customHeight="1">
      <c r="A532" s="6" t="s">
        <v>525</v>
      </c>
      <c r="B532" s="6"/>
      <c r="C532" s="27">
        <v>0</v>
      </c>
      <c r="D532" s="27">
        <v>0</v>
      </c>
      <c r="E532" s="27">
        <v>1050</v>
      </c>
      <c r="F532" s="27">
        <v>0</v>
      </c>
      <c r="G532" s="27">
        <v>0</v>
      </c>
      <c r="H532" s="39">
        <v>0</v>
      </c>
      <c r="I532" s="39">
        <v>0</v>
      </c>
      <c r="J532" s="27">
        <v>0</v>
      </c>
      <c r="K532" s="27"/>
      <c r="L532" s="27">
        <v>0</v>
      </c>
      <c r="M532" s="27"/>
      <c r="N532" s="51">
        <v>0</v>
      </c>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row>
    <row r="533" spans="1:50" ht="23.7" customHeight="1">
      <c r="A533" s="6" t="s">
        <v>526</v>
      </c>
      <c r="B533" s="6"/>
      <c r="C533" s="27">
        <v>0</v>
      </c>
      <c r="D533" s="27">
        <v>0</v>
      </c>
      <c r="E533" s="27">
        <v>0</v>
      </c>
      <c r="F533" s="27">
        <v>0</v>
      </c>
      <c r="G533" s="27">
        <v>242.09</v>
      </c>
      <c r="H533" s="39">
        <v>0</v>
      </c>
      <c r="I533" s="39">
        <v>0</v>
      </c>
      <c r="J533" s="27">
        <v>0</v>
      </c>
      <c r="K533" s="27"/>
      <c r="L533" s="27">
        <v>0</v>
      </c>
      <c r="M533" s="27"/>
      <c r="N533" s="51">
        <v>0</v>
      </c>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row>
    <row r="534" spans="1:50" ht="23.7" customHeight="1">
      <c r="A534" s="6" t="s">
        <v>527</v>
      </c>
      <c r="B534" s="6"/>
      <c r="C534" s="27">
        <v>0</v>
      </c>
      <c r="D534" s="27">
        <v>0</v>
      </c>
      <c r="E534" s="27">
        <v>0</v>
      </c>
      <c r="F534" s="27">
        <v>0</v>
      </c>
      <c r="G534" s="27">
        <v>0</v>
      </c>
      <c r="H534" s="39">
        <v>0</v>
      </c>
      <c r="I534" s="39">
        <v>0</v>
      </c>
      <c r="J534" s="27">
        <v>0</v>
      </c>
      <c r="K534" s="27"/>
      <c r="L534" s="27">
        <v>15</v>
      </c>
      <c r="M534" s="27"/>
      <c r="N534" s="51">
        <v>0</v>
      </c>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row>
    <row r="535" spans="1:50" ht="23.7" customHeight="1">
      <c r="A535" s="6" t="s">
        <v>528</v>
      </c>
      <c r="B535" s="6"/>
      <c r="C535" s="27">
        <v>0</v>
      </c>
      <c r="D535" s="27">
        <v>0</v>
      </c>
      <c r="E535" s="27">
        <v>63</v>
      </c>
      <c r="F535" s="27">
        <v>0</v>
      </c>
      <c r="G535" s="27">
        <v>0</v>
      </c>
      <c r="H535" s="39">
        <v>0</v>
      </c>
      <c r="I535" s="39">
        <v>0</v>
      </c>
      <c r="J535" s="27">
        <v>0</v>
      </c>
      <c r="K535" s="27"/>
      <c r="L535" s="27">
        <v>0</v>
      </c>
      <c r="M535" s="27"/>
      <c r="N535" s="51">
        <v>0</v>
      </c>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row>
    <row r="536" spans="1:50" ht="32" customHeight="1">
      <c r="A536" s="6" t="s">
        <v>529</v>
      </c>
      <c r="B536" s="6"/>
      <c r="C536" s="27">
        <v>0</v>
      </c>
      <c r="D536" s="27">
        <v>0</v>
      </c>
      <c r="E536" s="27">
        <v>45</v>
      </c>
      <c r="F536" s="27">
        <v>0</v>
      </c>
      <c r="G536" s="27">
        <v>0</v>
      </c>
      <c r="H536" s="39">
        <v>0</v>
      </c>
      <c r="I536" s="39">
        <v>0</v>
      </c>
      <c r="J536" s="27">
        <v>0</v>
      </c>
      <c r="K536" s="27"/>
      <c r="L536" s="27">
        <v>0</v>
      </c>
      <c r="M536" s="27"/>
      <c r="N536" s="51">
        <v>0</v>
      </c>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row>
    <row r="537" spans="1:50" ht="39" customHeight="1">
      <c r="A537" s="6" t="s">
        <v>530</v>
      </c>
      <c r="B537" s="6"/>
      <c r="C537" s="27">
        <v>0</v>
      </c>
      <c r="D537" s="27">
        <v>0</v>
      </c>
      <c r="E537" s="27">
        <v>62</v>
      </c>
      <c r="F537" s="27">
        <v>0</v>
      </c>
      <c r="G537" s="27">
        <v>0</v>
      </c>
      <c r="H537" s="39">
        <v>0</v>
      </c>
      <c r="I537" s="39">
        <v>0</v>
      </c>
      <c r="J537" s="27">
        <v>0</v>
      </c>
      <c r="K537" s="27"/>
      <c r="L537" s="27">
        <v>0</v>
      </c>
      <c r="M537" s="27"/>
      <c r="N537" s="51">
        <v>0</v>
      </c>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row>
    <row r="538" spans="1:50" ht="28.4" customHeight="1">
      <c r="A538" s="6" t="s">
        <v>531</v>
      </c>
      <c r="B538" s="6"/>
      <c r="C538" s="27">
        <v>0</v>
      </c>
      <c r="D538" s="27">
        <v>0</v>
      </c>
      <c r="E538" s="27">
        <v>100</v>
      </c>
      <c r="F538" s="27">
        <v>0</v>
      </c>
      <c r="G538" s="27">
        <v>0</v>
      </c>
      <c r="H538" s="39">
        <v>0</v>
      </c>
      <c r="I538" s="39">
        <v>0</v>
      </c>
      <c r="J538" s="27">
        <v>0</v>
      </c>
      <c r="K538" s="27"/>
      <c r="L538" s="27">
        <v>0</v>
      </c>
      <c r="M538" s="27"/>
      <c r="N538" s="51">
        <v>0</v>
      </c>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row>
    <row r="539" spans="1:50" ht="29.7" customHeight="1">
      <c r="A539" s="6" t="s">
        <v>532</v>
      </c>
      <c r="B539" s="6"/>
      <c r="C539" s="27">
        <v>0</v>
      </c>
      <c r="D539" s="27">
        <v>0</v>
      </c>
      <c r="E539" s="27">
        <v>0</v>
      </c>
      <c r="F539" s="27">
        <v>0</v>
      </c>
      <c r="G539" s="27">
        <v>1.7</v>
      </c>
      <c r="H539" s="39">
        <v>0</v>
      </c>
      <c r="I539" s="39">
        <v>0</v>
      </c>
      <c r="J539" s="27">
        <v>0</v>
      </c>
      <c r="K539" s="27"/>
      <c r="L539" s="27">
        <v>0</v>
      </c>
      <c r="M539" s="27"/>
      <c r="N539" s="51">
        <v>0</v>
      </c>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row>
    <row r="540" spans="1:50" ht="42.5" customHeight="1">
      <c r="A540" s="6" t="s">
        <v>533</v>
      </c>
      <c r="B540" s="6"/>
      <c r="C540" s="27">
        <v>0</v>
      </c>
      <c r="D540" s="27">
        <v>0</v>
      </c>
      <c r="E540" s="27">
        <v>131</v>
      </c>
      <c r="F540" s="27">
        <v>0</v>
      </c>
      <c r="G540" s="27">
        <v>0</v>
      </c>
      <c r="H540" s="39">
        <v>0</v>
      </c>
      <c r="I540" s="39">
        <v>0</v>
      </c>
      <c r="J540" s="27">
        <v>0</v>
      </c>
      <c r="K540" s="27"/>
      <c r="L540" s="27">
        <v>0</v>
      </c>
      <c r="M540" s="27"/>
      <c r="N540" s="51">
        <v>0</v>
      </c>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row>
    <row r="541" spans="1:50" ht="39" customHeight="1">
      <c r="A541" s="6" t="s">
        <v>534</v>
      </c>
      <c r="B541" s="6"/>
      <c r="C541" s="27">
        <v>0</v>
      </c>
      <c r="D541" s="27">
        <v>0</v>
      </c>
      <c r="E541" s="27">
        <v>0</v>
      </c>
      <c r="F541" s="27">
        <v>0</v>
      </c>
      <c r="G541" s="27">
        <v>4.2</v>
      </c>
      <c r="H541" s="39">
        <v>0</v>
      </c>
      <c r="I541" s="39">
        <v>0</v>
      </c>
      <c r="J541" s="27">
        <v>0</v>
      </c>
      <c r="K541" s="27"/>
      <c r="L541" s="27">
        <v>0</v>
      </c>
      <c r="M541" s="27"/>
      <c r="N541" s="51">
        <v>0</v>
      </c>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row>
    <row r="542" spans="1:50" ht="42.5" customHeight="1">
      <c r="A542" s="6" t="s">
        <v>535</v>
      </c>
      <c r="B542" s="6"/>
      <c r="C542" s="27">
        <v>0</v>
      </c>
      <c r="D542" s="27">
        <v>0</v>
      </c>
      <c r="E542" s="27">
        <v>0</v>
      </c>
      <c r="F542" s="27">
        <v>0</v>
      </c>
      <c r="G542" s="27">
        <v>4.05</v>
      </c>
      <c r="H542" s="39">
        <v>0</v>
      </c>
      <c r="I542" s="39">
        <v>0</v>
      </c>
      <c r="J542" s="27">
        <v>0</v>
      </c>
      <c r="K542" s="27"/>
      <c r="L542" s="27">
        <v>0</v>
      </c>
      <c r="M542" s="27"/>
      <c r="N542" s="51">
        <v>0</v>
      </c>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row>
    <row r="543" spans="1:50" ht="23.7" customHeight="1">
      <c r="A543" s="6" t="s">
        <v>536</v>
      </c>
      <c r="B543" s="6"/>
      <c r="C543" s="27">
        <v>0</v>
      </c>
      <c r="D543" s="27">
        <v>0</v>
      </c>
      <c r="E543" s="27">
        <v>15</v>
      </c>
      <c r="F543" s="27">
        <v>0</v>
      </c>
      <c r="G543" s="27">
        <v>0</v>
      </c>
      <c r="H543" s="39">
        <v>0</v>
      </c>
      <c r="I543" s="39">
        <v>0</v>
      </c>
      <c r="J543" s="27">
        <v>0</v>
      </c>
      <c r="K543" s="27"/>
      <c r="L543" s="27">
        <v>0</v>
      </c>
      <c r="M543" s="27"/>
      <c r="N543" s="51">
        <v>0</v>
      </c>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row>
    <row r="544" spans="1:50" ht="23.7" customHeight="1">
      <c r="A544" s="6" t="s">
        <v>537</v>
      </c>
      <c r="B544" s="6"/>
      <c r="C544" s="27">
        <v>0</v>
      </c>
      <c r="D544" s="27">
        <v>0</v>
      </c>
      <c r="E544" s="27">
        <v>0</v>
      </c>
      <c r="F544" s="27">
        <v>0</v>
      </c>
      <c r="G544" s="27">
        <v>5096.11</v>
      </c>
      <c r="H544" s="39">
        <v>0</v>
      </c>
      <c r="I544" s="39">
        <v>0</v>
      </c>
      <c r="J544" s="27">
        <v>0</v>
      </c>
      <c r="K544" s="27"/>
      <c r="L544" s="27">
        <v>0</v>
      </c>
      <c r="M544" s="27"/>
      <c r="N544" s="51">
        <v>0</v>
      </c>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row>
    <row r="545" spans="1:50" ht="23.7" customHeight="1">
      <c r="A545" s="6" t="s">
        <v>538</v>
      </c>
      <c r="B545" s="6"/>
      <c r="C545" s="27">
        <v>0</v>
      </c>
      <c r="D545" s="27">
        <v>0</v>
      </c>
      <c r="E545" s="27">
        <v>0</v>
      </c>
      <c r="F545" s="27">
        <v>0</v>
      </c>
      <c r="G545" s="27">
        <v>5410.37</v>
      </c>
      <c r="H545" s="39">
        <v>0</v>
      </c>
      <c r="I545" s="39">
        <v>0</v>
      </c>
      <c r="J545" s="27">
        <v>0</v>
      </c>
      <c r="K545" s="27"/>
      <c r="L545" s="27">
        <v>0</v>
      </c>
      <c r="M545" s="27"/>
      <c r="N545" s="51">
        <v>0</v>
      </c>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row>
    <row r="546" spans="1:50" ht="23.7" customHeight="1">
      <c r="A546" s="6" t="s">
        <v>539</v>
      </c>
      <c r="B546" s="6"/>
      <c r="C546" s="27">
        <v>0</v>
      </c>
      <c r="D546" s="27">
        <v>0</v>
      </c>
      <c r="E546" s="27">
        <v>0</v>
      </c>
      <c r="F546" s="27">
        <v>0</v>
      </c>
      <c r="G546" s="27">
        <v>9568</v>
      </c>
      <c r="H546" s="39">
        <v>0</v>
      </c>
      <c r="I546" s="39">
        <v>0</v>
      </c>
      <c r="J546" s="27">
        <v>0</v>
      </c>
      <c r="K546" s="27"/>
      <c r="L546" s="27">
        <v>0</v>
      </c>
      <c r="M546" s="27"/>
      <c r="N546" s="51">
        <v>0</v>
      </c>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row>
    <row r="547" spans="1:50" ht="23.5" customHeight="1">
      <c r="A547" s="6" t="s">
        <v>540</v>
      </c>
      <c r="B547" s="6"/>
      <c r="C547" s="27">
        <v>0</v>
      </c>
      <c r="D547" s="27">
        <v>0</v>
      </c>
      <c r="E547" s="27">
        <v>0</v>
      </c>
      <c r="F547" s="27">
        <v>0</v>
      </c>
      <c r="G547" s="27">
        <v>8419.83</v>
      </c>
      <c r="H547" s="39">
        <v>0</v>
      </c>
      <c r="I547" s="39">
        <v>0</v>
      </c>
      <c r="J547" s="27">
        <v>0</v>
      </c>
      <c r="K547" s="27"/>
      <c r="L547" s="27">
        <v>0</v>
      </c>
      <c r="M547" s="27"/>
      <c r="N547" s="51">
        <v>0</v>
      </c>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row>
    <row r="548" spans="1:50" ht="29.7" customHeight="1">
      <c r="A548" s="6" t="s">
        <v>541</v>
      </c>
      <c r="B548" s="6"/>
      <c r="C548" s="27">
        <v>0</v>
      </c>
      <c r="D548" s="27">
        <v>0</v>
      </c>
      <c r="E548" s="27">
        <v>0</v>
      </c>
      <c r="F548" s="27">
        <v>0</v>
      </c>
      <c r="G548" s="27">
        <v>12788</v>
      </c>
      <c r="H548" s="39">
        <v>0</v>
      </c>
      <c r="I548" s="39">
        <v>0</v>
      </c>
      <c r="J548" s="27">
        <v>0</v>
      </c>
      <c r="K548" s="27"/>
      <c r="L548" s="27">
        <v>0</v>
      </c>
      <c r="M548" s="27"/>
      <c r="N548" s="51">
        <v>0</v>
      </c>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row>
    <row r="549" spans="1:50" ht="39" customHeight="1">
      <c r="A549" s="6" t="s">
        <v>542</v>
      </c>
      <c r="B549" s="6"/>
      <c r="C549" s="27">
        <v>0</v>
      </c>
      <c r="D549" s="27">
        <v>0</v>
      </c>
      <c r="E549" s="27">
        <v>0</v>
      </c>
      <c r="F549" s="27">
        <v>0</v>
      </c>
      <c r="G549" s="27">
        <v>1554.48</v>
      </c>
      <c r="H549" s="39">
        <v>0</v>
      </c>
      <c r="I549" s="39">
        <v>0</v>
      </c>
      <c r="J549" s="27">
        <v>0</v>
      </c>
      <c r="K549" s="27"/>
      <c r="L549" s="27">
        <v>0</v>
      </c>
      <c r="M549" s="27"/>
      <c r="N549" s="51">
        <v>0</v>
      </c>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row>
    <row r="550" spans="1:50" ht="23.7" customHeight="1">
      <c r="A550" s="9" t="s">
        <v>543</v>
      </c>
      <c r="B550" s="9"/>
      <c r="C550" s="28">
        <v>0</v>
      </c>
      <c r="D550" s="28">
        <v>0</v>
      </c>
      <c r="E550" s="28">
        <v>0</v>
      </c>
      <c r="F550" s="28">
        <v>0</v>
      </c>
      <c r="G550" s="28">
        <v>2525</v>
      </c>
      <c r="H550" s="40">
        <v>0</v>
      </c>
      <c r="I550" s="40">
        <v>0</v>
      </c>
      <c r="J550" s="28">
        <v>0</v>
      </c>
      <c r="K550" s="28"/>
      <c r="L550" s="28">
        <v>0</v>
      </c>
      <c r="M550" s="28"/>
      <c r="N550" s="52">
        <v>0</v>
      </c>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row>
    <row r="551" spans="1:50" ht="23.7" customHeight="1">
      <c r="A551" s="9" t="s">
        <v>544</v>
      </c>
      <c r="B551" s="9"/>
      <c r="C551" s="28">
        <v>0</v>
      </c>
      <c r="D551" s="28">
        <v>0</v>
      </c>
      <c r="E551" s="28">
        <v>0</v>
      </c>
      <c r="F551" s="28">
        <v>0</v>
      </c>
      <c r="G551" s="28">
        <v>3002</v>
      </c>
      <c r="H551" s="40">
        <v>0</v>
      </c>
      <c r="I551" s="40">
        <v>0</v>
      </c>
      <c r="J551" s="28">
        <v>0</v>
      </c>
      <c r="K551" s="28"/>
      <c r="L551" s="28">
        <v>0</v>
      </c>
      <c r="M551" s="28"/>
      <c r="N551" s="52">
        <v>0</v>
      </c>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row>
    <row r="552" spans="1:50" ht="23.7" customHeight="1">
      <c r="A552" s="9" t="s">
        <v>545</v>
      </c>
      <c r="B552" s="9"/>
      <c r="C552" s="28">
        <v>0</v>
      </c>
      <c r="D552" s="28">
        <v>0</v>
      </c>
      <c r="E552" s="28">
        <v>0</v>
      </c>
      <c r="F552" s="28">
        <v>0</v>
      </c>
      <c r="G552" s="28">
        <v>5754</v>
      </c>
      <c r="H552" s="40">
        <v>0</v>
      </c>
      <c r="I552" s="40">
        <v>0</v>
      </c>
      <c r="J552" s="28">
        <v>0</v>
      </c>
      <c r="K552" s="28"/>
      <c r="L552" s="28">
        <v>0</v>
      </c>
      <c r="M552" s="28"/>
      <c r="N552" s="52">
        <v>0</v>
      </c>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row>
    <row r="553" spans="1:50" ht="23.7" customHeight="1">
      <c r="A553" s="9" t="s">
        <v>546</v>
      </c>
      <c r="B553" s="9"/>
      <c r="C553" s="28">
        <v>0</v>
      </c>
      <c r="D553" s="28">
        <v>0</v>
      </c>
      <c r="E553" s="28">
        <v>0</v>
      </c>
      <c r="F553" s="28">
        <v>0</v>
      </c>
      <c r="G553" s="28">
        <v>19538</v>
      </c>
      <c r="H553" s="40">
        <v>0</v>
      </c>
      <c r="I553" s="40">
        <v>0</v>
      </c>
      <c r="J553" s="28">
        <v>0</v>
      </c>
      <c r="K553" s="28"/>
      <c r="L553" s="28">
        <v>0</v>
      </c>
      <c r="M553" s="28"/>
      <c r="N553" s="52">
        <v>0</v>
      </c>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row>
    <row r="554" spans="1:50" ht="23.7" customHeight="1">
      <c r="A554" s="9" t="s">
        <v>547</v>
      </c>
      <c r="B554" s="9"/>
      <c r="C554" s="28">
        <v>0</v>
      </c>
      <c r="D554" s="28">
        <v>0</v>
      </c>
      <c r="E554" s="28">
        <v>0</v>
      </c>
      <c r="F554" s="28">
        <v>0</v>
      </c>
      <c r="G554" s="28">
        <v>13600</v>
      </c>
      <c r="H554" s="40">
        <v>0</v>
      </c>
      <c r="I554" s="40">
        <v>0</v>
      </c>
      <c r="J554" s="28">
        <v>0</v>
      </c>
      <c r="K554" s="28"/>
      <c r="L554" s="28">
        <v>0</v>
      </c>
      <c r="M554" s="28"/>
      <c r="N554" s="52">
        <v>0</v>
      </c>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row>
    <row r="555" spans="1:50" ht="23.7" customHeight="1">
      <c r="A555" s="9" t="s">
        <v>548</v>
      </c>
      <c r="B555" s="9"/>
      <c r="C555" s="28">
        <v>0</v>
      </c>
      <c r="D555" s="28">
        <v>0</v>
      </c>
      <c r="E555" s="28">
        <v>0</v>
      </c>
      <c r="F555" s="28">
        <v>0</v>
      </c>
      <c r="G555" s="28">
        <v>6870</v>
      </c>
      <c r="H555" s="40">
        <v>0</v>
      </c>
      <c r="I555" s="40">
        <v>0</v>
      </c>
      <c r="J555" s="28">
        <v>0</v>
      </c>
      <c r="K555" s="28"/>
      <c r="L555" s="28">
        <v>0</v>
      </c>
      <c r="M555" s="28"/>
      <c r="N555" s="52">
        <v>0</v>
      </c>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row>
    <row r="556" spans="1:50" ht="23.7" customHeight="1">
      <c r="A556" s="6" t="s">
        <v>549</v>
      </c>
      <c r="B556" s="6"/>
      <c r="C556" s="28">
        <v>0</v>
      </c>
      <c r="D556" s="28">
        <v>0</v>
      </c>
      <c r="E556" s="28">
        <v>0</v>
      </c>
      <c r="F556" s="28">
        <v>0</v>
      </c>
      <c r="G556" s="28">
        <v>815</v>
      </c>
      <c r="H556" s="40">
        <v>0</v>
      </c>
      <c r="I556" s="40">
        <v>0</v>
      </c>
      <c r="J556" s="28">
        <v>0</v>
      </c>
      <c r="K556" s="28"/>
      <c r="L556" s="28">
        <v>0</v>
      </c>
      <c r="M556" s="28"/>
      <c r="N556" s="52">
        <v>0</v>
      </c>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row>
    <row r="557" spans="1:50" ht="23.7" customHeight="1">
      <c r="A557" s="6" t="s">
        <v>550</v>
      </c>
      <c r="B557" s="6"/>
      <c r="C557" s="28">
        <v>0</v>
      </c>
      <c r="D557" s="28">
        <v>0</v>
      </c>
      <c r="E557" s="28">
        <v>0</v>
      </c>
      <c r="F557" s="28">
        <v>0</v>
      </c>
      <c r="G557" s="28">
        <v>667</v>
      </c>
      <c r="H557" s="40">
        <v>0</v>
      </c>
      <c r="I557" s="40">
        <v>0</v>
      </c>
      <c r="J557" s="28">
        <v>0</v>
      </c>
      <c r="K557" s="28"/>
      <c r="L557" s="28">
        <v>0</v>
      </c>
      <c r="M557" s="28"/>
      <c r="N557" s="52">
        <v>0</v>
      </c>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row>
    <row r="558" spans="1:50" ht="23.7" customHeight="1">
      <c r="A558" s="9" t="s">
        <v>551</v>
      </c>
      <c r="B558" s="9"/>
      <c r="C558" s="28">
        <v>0</v>
      </c>
      <c r="D558" s="28">
        <v>0</v>
      </c>
      <c r="E558" s="28">
        <v>0</v>
      </c>
      <c r="F558" s="28">
        <v>0</v>
      </c>
      <c r="G558" s="28">
        <v>2099</v>
      </c>
      <c r="H558" s="40">
        <v>0</v>
      </c>
      <c r="I558" s="40">
        <v>0</v>
      </c>
      <c r="J558" s="28">
        <v>0</v>
      </c>
      <c r="K558" s="28"/>
      <c r="L558" s="28">
        <v>0</v>
      </c>
      <c r="M558" s="28"/>
      <c r="N558" s="52">
        <v>0</v>
      </c>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row>
    <row r="559" spans="1:50" ht="42.5" customHeight="1">
      <c r="A559" s="9" t="s">
        <v>552</v>
      </c>
      <c r="B559" s="9"/>
      <c r="C559" s="28">
        <v>0</v>
      </c>
      <c r="D559" s="28">
        <v>0</v>
      </c>
      <c r="E559" s="28">
        <v>0</v>
      </c>
      <c r="F559" s="28">
        <v>0</v>
      </c>
      <c r="G559" s="28">
        <v>1311</v>
      </c>
      <c r="H559" s="40">
        <v>0</v>
      </c>
      <c r="I559" s="40">
        <v>0</v>
      </c>
      <c r="J559" s="28">
        <v>0</v>
      </c>
      <c r="K559" s="28"/>
      <c r="L559" s="28">
        <v>0</v>
      </c>
      <c r="M559" s="28"/>
      <c r="N559" s="52">
        <v>0</v>
      </c>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row>
    <row r="560" spans="1:50" ht="23.7" customHeight="1">
      <c r="A560" s="9" t="s">
        <v>553</v>
      </c>
      <c r="B560" s="9"/>
      <c r="C560" s="28">
        <v>0</v>
      </c>
      <c r="D560" s="28">
        <v>0</v>
      </c>
      <c r="E560" s="28">
        <v>0</v>
      </c>
      <c r="F560" s="28">
        <v>0</v>
      </c>
      <c r="G560" s="28">
        <v>394</v>
      </c>
      <c r="H560" s="40">
        <v>0</v>
      </c>
      <c r="I560" s="40">
        <v>0</v>
      </c>
      <c r="J560" s="28">
        <v>0</v>
      </c>
      <c r="K560" s="28"/>
      <c r="L560" s="28">
        <v>0</v>
      </c>
      <c r="M560" s="28"/>
      <c r="N560" s="52">
        <v>0</v>
      </c>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row>
    <row r="561" spans="1:50" ht="23.7" customHeight="1">
      <c r="A561" s="9" t="s">
        <v>554</v>
      </c>
      <c r="B561" s="9"/>
      <c r="C561" s="28">
        <v>0</v>
      </c>
      <c r="D561" s="28">
        <v>0</v>
      </c>
      <c r="E561" s="28">
        <v>0</v>
      </c>
      <c r="F561" s="28">
        <v>0</v>
      </c>
      <c r="G561" s="28">
        <v>282</v>
      </c>
      <c r="H561" s="40">
        <v>0</v>
      </c>
      <c r="I561" s="40">
        <v>0</v>
      </c>
      <c r="J561" s="28">
        <v>0</v>
      </c>
      <c r="K561" s="28"/>
      <c r="L561" s="28">
        <v>0</v>
      </c>
      <c r="M561" s="28"/>
      <c r="N561" s="52">
        <v>0</v>
      </c>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row>
    <row r="562" spans="1:50" ht="23.7" customHeight="1">
      <c r="A562" s="9" t="s">
        <v>555</v>
      </c>
      <c r="B562" s="9"/>
      <c r="C562" s="28">
        <v>0</v>
      </c>
      <c r="D562" s="28">
        <v>0</v>
      </c>
      <c r="E562" s="28">
        <v>0</v>
      </c>
      <c r="F562" s="28">
        <v>0</v>
      </c>
      <c r="G562" s="28">
        <v>12</v>
      </c>
      <c r="H562" s="40">
        <v>0</v>
      </c>
      <c r="I562" s="40">
        <v>0</v>
      </c>
      <c r="J562" s="28">
        <v>0</v>
      </c>
      <c r="K562" s="28"/>
      <c r="L562" s="28">
        <v>0</v>
      </c>
      <c r="M562" s="28"/>
      <c r="N562" s="52">
        <v>0</v>
      </c>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row>
    <row r="563" spans="1:50" ht="23.7" customHeight="1">
      <c r="A563" s="9" t="s">
        <v>556</v>
      </c>
      <c r="B563" s="9"/>
      <c r="C563" s="28">
        <v>0</v>
      </c>
      <c r="D563" s="28">
        <v>0</v>
      </c>
      <c r="E563" s="28">
        <v>0</v>
      </c>
      <c r="F563" s="28">
        <v>0</v>
      </c>
      <c r="G563" s="28">
        <v>628</v>
      </c>
      <c r="H563" s="40">
        <v>0</v>
      </c>
      <c r="I563" s="40">
        <v>0</v>
      </c>
      <c r="J563" s="28">
        <v>0</v>
      </c>
      <c r="K563" s="28"/>
      <c r="L563" s="28">
        <v>0</v>
      </c>
      <c r="M563" s="28"/>
      <c r="N563" s="52">
        <v>0</v>
      </c>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row>
    <row r="564" spans="1:50" ht="23.7" customHeight="1">
      <c r="A564" s="9" t="s">
        <v>557</v>
      </c>
      <c r="B564" s="9"/>
      <c r="C564" s="28">
        <v>0</v>
      </c>
      <c r="D564" s="28">
        <v>0</v>
      </c>
      <c r="E564" s="28">
        <v>0</v>
      </c>
      <c r="F564" s="28">
        <v>0</v>
      </c>
      <c r="G564" s="28">
        <v>228</v>
      </c>
      <c r="H564" s="40">
        <v>0</v>
      </c>
      <c r="I564" s="40">
        <v>0</v>
      </c>
      <c r="J564" s="28">
        <v>0</v>
      </c>
      <c r="K564" s="28"/>
      <c r="L564" s="28">
        <v>0</v>
      </c>
      <c r="M564" s="28"/>
      <c r="N564" s="52">
        <v>0</v>
      </c>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row>
    <row r="565" spans="1:50" ht="39" customHeight="1">
      <c r="A565" s="9" t="s">
        <v>558</v>
      </c>
      <c r="B565" s="9"/>
      <c r="C565" s="28">
        <v>0</v>
      </c>
      <c r="D565" s="28">
        <v>0</v>
      </c>
      <c r="E565" s="28">
        <v>0</v>
      </c>
      <c r="F565" s="28">
        <v>0</v>
      </c>
      <c r="G565" s="28">
        <v>861</v>
      </c>
      <c r="H565" s="40">
        <v>0</v>
      </c>
      <c r="I565" s="40">
        <v>0</v>
      </c>
      <c r="J565" s="28">
        <v>0</v>
      </c>
      <c r="K565" s="28"/>
      <c r="L565" s="28">
        <v>0</v>
      </c>
      <c r="M565" s="28"/>
      <c r="N565" s="52">
        <v>0</v>
      </c>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row>
    <row r="566" spans="1:50" ht="35.35" customHeight="1">
      <c r="A566" s="9" t="s">
        <v>559</v>
      </c>
      <c r="B566" s="9"/>
      <c r="C566" s="28">
        <v>0</v>
      </c>
      <c r="D566" s="28">
        <v>0</v>
      </c>
      <c r="E566" s="28">
        <v>0</v>
      </c>
      <c r="F566" s="28">
        <v>0</v>
      </c>
      <c r="G566" s="28">
        <v>727</v>
      </c>
      <c r="H566" s="40">
        <v>0</v>
      </c>
      <c r="I566" s="40">
        <v>0</v>
      </c>
      <c r="J566" s="28">
        <v>0</v>
      </c>
      <c r="K566" s="28"/>
      <c r="L566" s="28">
        <v>0</v>
      </c>
      <c r="M566" s="28"/>
      <c r="N566" s="52">
        <v>0</v>
      </c>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row>
    <row r="567" spans="1:50" ht="39.85" customHeight="1">
      <c r="A567" s="9" t="s">
        <v>560</v>
      </c>
      <c r="B567" s="9"/>
      <c r="C567" s="28">
        <v>0</v>
      </c>
      <c r="D567" s="28">
        <v>0</v>
      </c>
      <c r="E567" s="28">
        <v>0</v>
      </c>
      <c r="F567" s="28">
        <v>0</v>
      </c>
      <c r="G567" s="28">
        <v>2023</v>
      </c>
      <c r="H567" s="40">
        <v>0</v>
      </c>
      <c r="I567" s="40">
        <v>0</v>
      </c>
      <c r="J567" s="28">
        <v>0</v>
      </c>
      <c r="K567" s="28"/>
      <c r="L567" s="28">
        <v>0</v>
      </c>
      <c r="M567" s="28"/>
      <c r="N567" s="52">
        <v>0</v>
      </c>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row>
    <row r="568" spans="1:50" ht="23.7" customHeight="1">
      <c r="A568" s="9" t="s">
        <v>561</v>
      </c>
      <c r="B568" s="9"/>
      <c r="C568" s="28">
        <v>0</v>
      </c>
      <c r="D568" s="28">
        <v>0</v>
      </c>
      <c r="E568" s="28">
        <v>0</v>
      </c>
      <c r="F568" s="28">
        <v>0</v>
      </c>
      <c r="G568" s="28">
        <v>1052</v>
      </c>
      <c r="H568" s="40">
        <v>0</v>
      </c>
      <c r="I568" s="40">
        <v>0</v>
      </c>
      <c r="J568" s="28">
        <v>0</v>
      </c>
      <c r="K568" s="28"/>
      <c r="L568" s="28">
        <v>0</v>
      </c>
      <c r="M568" s="28"/>
      <c r="N568" s="52">
        <v>0</v>
      </c>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row>
    <row r="569" spans="1:50" ht="23.7" customHeight="1">
      <c r="A569" s="9" t="s">
        <v>562</v>
      </c>
      <c r="B569" s="9"/>
      <c r="C569" s="28">
        <v>0</v>
      </c>
      <c r="D569" s="28">
        <v>0</v>
      </c>
      <c r="E569" s="28">
        <v>0</v>
      </c>
      <c r="F569" s="28">
        <v>0</v>
      </c>
      <c r="G569" s="28">
        <v>531</v>
      </c>
      <c r="H569" s="40">
        <v>0</v>
      </c>
      <c r="I569" s="40">
        <v>0</v>
      </c>
      <c r="J569" s="28">
        <v>0</v>
      </c>
      <c r="K569" s="28"/>
      <c r="L569" s="28">
        <v>0</v>
      </c>
      <c r="M569" s="28"/>
      <c r="N569" s="52">
        <v>0</v>
      </c>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row>
    <row r="570" spans="1:50" ht="23.7" customHeight="1">
      <c r="A570" s="9" t="s">
        <v>563</v>
      </c>
      <c r="B570" s="9"/>
      <c r="C570" s="28">
        <v>0</v>
      </c>
      <c r="D570" s="28">
        <v>0</v>
      </c>
      <c r="E570" s="28">
        <v>0</v>
      </c>
      <c r="F570" s="28">
        <v>0</v>
      </c>
      <c r="G570" s="28">
        <v>822</v>
      </c>
      <c r="H570" s="40">
        <v>0</v>
      </c>
      <c r="I570" s="40">
        <v>0</v>
      </c>
      <c r="J570" s="28">
        <v>0</v>
      </c>
      <c r="K570" s="28"/>
      <c r="L570" s="28">
        <v>0</v>
      </c>
      <c r="M570" s="28"/>
      <c r="N570" s="52">
        <v>0</v>
      </c>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row>
    <row r="571" spans="1:50" ht="23.7" customHeight="1">
      <c r="A571" s="9" t="s">
        <v>564</v>
      </c>
      <c r="B571" s="9"/>
      <c r="C571" s="28">
        <v>0</v>
      </c>
      <c r="D571" s="28">
        <v>0</v>
      </c>
      <c r="E571" s="28">
        <v>0</v>
      </c>
      <c r="F571" s="28">
        <v>0</v>
      </c>
      <c r="G571" s="28">
        <v>1636</v>
      </c>
      <c r="H571" s="40">
        <v>0</v>
      </c>
      <c r="I571" s="40">
        <v>0</v>
      </c>
      <c r="J571" s="28">
        <v>0</v>
      </c>
      <c r="K571" s="28"/>
      <c r="L571" s="28">
        <v>0</v>
      </c>
      <c r="M571" s="28"/>
      <c r="N571" s="52">
        <v>0</v>
      </c>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row>
    <row r="572" spans="1:50" ht="23.7" customHeight="1">
      <c r="A572" s="9" t="s">
        <v>565</v>
      </c>
      <c r="B572" s="9"/>
      <c r="C572" s="28">
        <v>0</v>
      </c>
      <c r="D572" s="28">
        <v>0</v>
      </c>
      <c r="E572" s="28">
        <v>0</v>
      </c>
      <c r="F572" s="28">
        <v>0</v>
      </c>
      <c r="G572" s="28">
        <v>4163</v>
      </c>
      <c r="H572" s="40">
        <v>0</v>
      </c>
      <c r="I572" s="40">
        <v>0</v>
      </c>
      <c r="J572" s="28">
        <v>0</v>
      </c>
      <c r="K572" s="28"/>
      <c r="L572" s="28">
        <v>0</v>
      </c>
      <c r="M572" s="28"/>
      <c r="N572" s="52">
        <v>0</v>
      </c>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row>
    <row r="573" spans="1:50" ht="23.7" customHeight="1">
      <c r="A573" s="9" t="s">
        <v>566</v>
      </c>
      <c r="B573" s="9"/>
      <c r="C573" s="28">
        <v>0</v>
      </c>
      <c r="D573" s="28">
        <v>0</v>
      </c>
      <c r="E573" s="28">
        <v>0</v>
      </c>
      <c r="F573" s="28">
        <v>0</v>
      </c>
      <c r="G573" s="28">
        <v>1293</v>
      </c>
      <c r="H573" s="40">
        <v>0</v>
      </c>
      <c r="I573" s="40">
        <v>0</v>
      </c>
      <c r="J573" s="28">
        <v>0</v>
      </c>
      <c r="K573" s="28"/>
      <c r="L573" s="28">
        <v>0</v>
      </c>
      <c r="M573" s="28"/>
      <c r="N573" s="52">
        <v>0</v>
      </c>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row>
    <row r="574" spans="1:50" ht="23.7" customHeight="1">
      <c r="A574" s="9" t="s">
        <v>567</v>
      </c>
      <c r="B574" s="9"/>
      <c r="C574" s="28">
        <v>0</v>
      </c>
      <c r="D574" s="28">
        <v>0</v>
      </c>
      <c r="E574" s="28">
        <v>0</v>
      </c>
      <c r="F574" s="28">
        <v>0</v>
      </c>
      <c r="G574" s="28">
        <v>289</v>
      </c>
      <c r="H574" s="40">
        <v>0</v>
      </c>
      <c r="I574" s="40">
        <v>0</v>
      </c>
      <c r="J574" s="28">
        <v>0</v>
      </c>
      <c r="K574" s="28"/>
      <c r="L574" s="28">
        <v>0</v>
      </c>
      <c r="M574" s="28"/>
      <c r="N574" s="52">
        <v>0</v>
      </c>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row>
    <row r="575" spans="1:50" ht="33.75" customHeight="1">
      <c r="A575" s="9" t="s">
        <v>568</v>
      </c>
      <c r="B575" s="9"/>
      <c r="C575" s="28">
        <v>0</v>
      </c>
      <c r="D575" s="28">
        <v>0</v>
      </c>
      <c r="E575" s="28">
        <v>0</v>
      </c>
      <c r="F575" s="28">
        <v>0</v>
      </c>
      <c r="G575" s="28">
        <v>290</v>
      </c>
      <c r="H575" s="40">
        <v>0</v>
      </c>
      <c r="I575" s="40">
        <v>0</v>
      </c>
      <c r="J575" s="28">
        <v>0</v>
      </c>
      <c r="K575" s="28"/>
      <c r="L575" s="28">
        <v>0</v>
      </c>
      <c r="M575" s="28"/>
      <c r="N575" s="52">
        <v>0</v>
      </c>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row>
    <row r="576" spans="1:50" ht="23.7" customHeight="1">
      <c r="A576" s="9" t="s">
        <v>569</v>
      </c>
      <c r="B576" s="9"/>
      <c r="C576" s="28">
        <v>0</v>
      </c>
      <c r="D576" s="28">
        <v>0</v>
      </c>
      <c r="E576" s="28">
        <v>0</v>
      </c>
      <c r="F576" s="28">
        <v>0</v>
      </c>
      <c r="G576" s="28">
        <v>273</v>
      </c>
      <c r="H576" s="40">
        <v>0</v>
      </c>
      <c r="I576" s="40">
        <v>0</v>
      </c>
      <c r="J576" s="28">
        <v>0</v>
      </c>
      <c r="K576" s="28"/>
      <c r="L576" s="28">
        <v>0</v>
      </c>
      <c r="M576" s="28"/>
      <c r="N576" s="52">
        <v>0</v>
      </c>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row>
    <row r="577" spans="1:50" ht="23.7" customHeight="1">
      <c r="A577" s="9" t="s">
        <v>570</v>
      </c>
      <c r="B577" s="9"/>
      <c r="C577" s="28">
        <v>0</v>
      </c>
      <c r="D577" s="28">
        <v>0</v>
      </c>
      <c r="E577" s="28">
        <v>0</v>
      </c>
      <c r="F577" s="28">
        <v>0</v>
      </c>
      <c r="G577" s="28">
        <v>177.3</v>
      </c>
      <c r="H577" s="40">
        <v>0</v>
      </c>
      <c r="I577" s="40">
        <v>0</v>
      </c>
      <c r="J577" s="28">
        <v>0</v>
      </c>
      <c r="K577" s="28"/>
      <c r="L577" s="28">
        <v>0</v>
      </c>
      <c r="M577" s="28"/>
      <c r="N577" s="52">
        <v>0</v>
      </c>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row>
    <row r="578" spans="1:50" ht="23.7" customHeight="1">
      <c r="A578" s="6" t="s">
        <v>571</v>
      </c>
      <c r="B578" s="6"/>
      <c r="C578" s="28">
        <v>0</v>
      </c>
      <c r="D578" s="28">
        <v>0</v>
      </c>
      <c r="E578" s="28">
        <v>0</v>
      </c>
      <c r="F578" s="28">
        <v>0</v>
      </c>
      <c r="G578" s="28">
        <v>9</v>
      </c>
      <c r="H578" s="40">
        <v>0</v>
      </c>
      <c r="I578" s="40">
        <v>0</v>
      </c>
      <c r="J578" s="27">
        <v>0</v>
      </c>
      <c r="K578" s="27"/>
      <c r="L578" s="27">
        <v>0</v>
      </c>
      <c r="M578" s="27"/>
      <c r="N578" s="52">
        <v>0</v>
      </c>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row>
    <row r="579" spans="1:50" ht="23.7" customHeight="1">
      <c r="A579" s="6" t="s">
        <v>572</v>
      </c>
      <c r="B579" s="6"/>
      <c r="C579" s="28">
        <v>0</v>
      </c>
      <c r="D579" s="28">
        <v>0</v>
      </c>
      <c r="E579" s="28">
        <v>0</v>
      </c>
      <c r="F579" s="28">
        <v>0</v>
      </c>
      <c r="G579" s="28">
        <v>69</v>
      </c>
      <c r="H579" s="40">
        <v>0</v>
      </c>
      <c r="I579" s="40">
        <v>0</v>
      </c>
      <c r="J579" s="27">
        <v>0</v>
      </c>
      <c r="K579" s="27"/>
      <c r="L579" s="27">
        <v>0</v>
      </c>
      <c r="M579" s="27"/>
      <c r="N579" s="52">
        <v>0</v>
      </c>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row>
    <row r="580" spans="1:50" ht="23.7" customHeight="1">
      <c r="A580" s="6" t="s">
        <v>573</v>
      </c>
      <c r="B580" s="6"/>
      <c r="C580" s="28">
        <v>0</v>
      </c>
      <c r="D580" s="28">
        <v>0</v>
      </c>
      <c r="E580" s="28">
        <v>0</v>
      </c>
      <c r="F580" s="28">
        <v>0</v>
      </c>
      <c r="G580" s="28">
        <v>70</v>
      </c>
      <c r="H580" s="40">
        <v>0</v>
      </c>
      <c r="I580" s="40">
        <v>0</v>
      </c>
      <c r="J580" s="27">
        <v>0</v>
      </c>
      <c r="K580" s="27"/>
      <c r="L580" s="27">
        <v>0</v>
      </c>
      <c r="M580" s="27"/>
      <c r="N580" s="52">
        <v>0</v>
      </c>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row>
    <row r="581" spans="1:50" ht="23.7" customHeight="1">
      <c r="A581" s="9" t="s">
        <v>574</v>
      </c>
      <c r="B581" s="9"/>
      <c r="C581" s="28">
        <v>0</v>
      </c>
      <c r="D581" s="28">
        <v>0</v>
      </c>
      <c r="E581" s="28">
        <v>0</v>
      </c>
      <c r="F581" s="28">
        <v>0</v>
      </c>
      <c r="G581" s="28">
        <v>2375</v>
      </c>
      <c r="H581" s="40">
        <v>0</v>
      </c>
      <c r="I581" s="40">
        <v>0</v>
      </c>
      <c r="J581" s="28">
        <v>0</v>
      </c>
      <c r="K581" s="28"/>
      <c r="L581" s="28">
        <v>0</v>
      </c>
      <c r="M581" s="28"/>
      <c r="N581" s="52">
        <v>0</v>
      </c>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row>
    <row r="582" spans="1:50" ht="23.7" customHeight="1">
      <c r="A582" s="6" t="s">
        <v>575</v>
      </c>
      <c r="B582" s="6"/>
      <c r="C582" s="28">
        <v>0</v>
      </c>
      <c r="D582" s="28">
        <v>0</v>
      </c>
      <c r="E582" s="28">
        <v>0</v>
      </c>
      <c r="F582" s="28">
        <v>0</v>
      </c>
      <c r="G582" s="28">
        <v>1</v>
      </c>
      <c r="H582" s="40">
        <v>0</v>
      </c>
      <c r="I582" s="40">
        <v>0</v>
      </c>
      <c r="J582" s="27">
        <v>0</v>
      </c>
      <c r="K582" s="27"/>
      <c r="L582" s="27">
        <v>0</v>
      </c>
      <c r="M582" s="27"/>
      <c r="N582" s="52">
        <v>0</v>
      </c>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row>
    <row r="583" spans="1:50" ht="42.5" customHeight="1">
      <c r="A583" s="9" t="s">
        <v>576</v>
      </c>
      <c r="B583" s="9"/>
      <c r="C583" s="28">
        <v>0</v>
      </c>
      <c r="D583" s="28">
        <v>0</v>
      </c>
      <c r="E583" s="28">
        <v>0</v>
      </c>
      <c r="F583" s="28">
        <v>0</v>
      </c>
      <c r="G583" s="28">
        <v>14579.8</v>
      </c>
      <c r="H583" s="40">
        <v>0</v>
      </c>
      <c r="I583" s="40">
        <v>0</v>
      </c>
      <c r="J583" s="28">
        <v>0</v>
      </c>
      <c r="K583" s="28"/>
      <c r="L583" s="28">
        <v>0</v>
      </c>
      <c r="M583" s="28"/>
      <c r="N583" s="52">
        <v>0</v>
      </c>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row>
    <row r="584" spans="1:50" ht="23.7" customHeight="1">
      <c r="A584" s="9" t="s">
        <v>577</v>
      </c>
      <c r="B584" s="9"/>
      <c r="C584" s="28">
        <v>0</v>
      </c>
      <c r="D584" s="28">
        <v>0</v>
      </c>
      <c r="E584" s="28">
        <v>1967</v>
      </c>
      <c r="F584" s="28">
        <v>0</v>
      </c>
      <c r="G584" s="28">
        <v>30503</v>
      </c>
      <c r="H584" s="40">
        <v>0</v>
      </c>
      <c r="I584" s="40">
        <v>0</v>
      </c>
      <c r="J584" s="28">
        <v>0</v>
      </c>
      <c r="K584" s="28"/>
      <c r="L584" s="28">
        <v>0</v>
      </c>
      <c r="M584" s="28"/>
      <c r="N584" s="52">
        <v>50</v>
      </c>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row>
    <row r="585" spans="1:50" ht="35.35" customHeight="1">
      <c r="A585" s="9" t="s">
        <v>578</v>
      </c>
      <c r="B585" s="9"/>
      <c r="C585" s="28">
        <v>0</v>
      </c>
      <c r="D585" s="28">
        <v>0</v>
      </c>
      <c r="E585" s="28">
        <v>117</v>
      </c>
      <c r="F585" s="28">
        <v>0</v>
      </c>
      <c r="G585" s="28">
        <v>0</v>
      </c>
      <c r="H585" s="40">
        <v>0</v>
      </c>
      <c r="I585" s="40">
        <v>0</v>
      </c>
      <c r="J585" s="28">
        <v>0</v>
      </c>
      <c r="K585" s="28"/>
      <c r="L585" s="28">
        <v>0</v>
      </c>
      <c r="M585" s="28"/>
      <c r="N585" s="52">
        <v>0</v>
      </c>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row>
    <row r="586" spans="1:50" ht="37.25" customHeight="1">
      <c r="A586" s="9" t="s">
        <v>579</v>
      </c>
      <c r="B586" s="9"/>
      <c r="C586" s="28">
        <v>0</v>
      </c>
      <c r="D586" s="28">
        <v>0</v>
      </c>
      <c r="E586" s="28">
        <v>79</v>
      </c>
      <c r="F586" s="28">
        <v>0</v>
      </c>
      <c r="G586" s="28">
        <v>0</v>
      </c>
      <c r="H586" s="40">
        <v>0</v>
      </c>
      <c r="I586" s="40">
        <v>0</v>
      </c>
      <c r="J586" s="28">
        <v>0</v>
      </c>
      <c r="K586" s="28"/>
      <c r="L586" s="28">
        <v>0</v>
      </c>
      <c r="M586" s="28"/>
      <c r="N586" s="52">
        <v>0</v>
      </c>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row>
    <row r="587" spans="1:50" ht="23.7" customHeight="1">
      <c r="A587" s="9" t="s">
        <v>580</v>
      </c>
      <c r="B587" s="9"/>
      <c r="C587" s="28">
        <v>0</v>
      </c>
      <c r="D587" s="28">
        <v>0</v>
      </c>
      <c r="E587" s="28">
        <v>89</v>
      </c>
      <c r="F587" s="28">
        <v>0</v>
      </c>
      <c r="G587" s="28">
        <v>0</v>
      </c>
      <c r="H587" s="40">
        <v>0</v>
      </c>
      <c r="I587" s="40">
        <v>0</v>
      </c>
      <c r="J587" s="28">
        <v>0</v>
      </c>
      <c r="K587" s="28"/>
      <c r="L587" s="28">
        <v>0</v>
      </c>
      <c r="M587" s="28"/>
      <c r="N587" s="52">
        <v>0</v>
      </c>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row>
    <row r="588" spans="1:50" ht="23.7" customHeight="1">
      <c r="A588" s="9" t="s">
        <v>581</v>
      </c>
      <c r="B588" s="9"/>
      <c r="C588" s="28">
        <v>0</v>
      </c>
      <c r="D588" s="28">
        <v>0</v>
      </c>
      <c r="E588" s="28">
        <v>0</v>
      </c>
      <c r="F588" s="28">
        <v>0</v>
      </c>
      <c r="G588" s="28">
        <v>4</v>
      </c>
      <c r="H588" s="40">
        <v>0</v>
      </c>
      <c r="I588" s="40">
        <v>0</v>
      </c>
      <c r="J588" s="28">
        <v>0</v>
      </c>
      <c r="K588" s="28"/>
      <c r="L588" s="28">
        <v>0</v>
      </c>
      <c r="M588" s="28"/>
      <c r="N588" s="52">
        <v>0</v>
      </c>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row>
    <row r="589" spans="1:50" ht="39" customHeight="1">
      <c r="A589" s="9" t="s">
        <v>582</v>
      </c>
      <c r="B589" s="9"/>
      <c r="C589" s="28">
        <v>0</v>
      </c>
      <c r="D589" s="28">
        <v>0</v>
      </c>
      <c r="E589" s="28">
        <v>180</v>
      </c>
      <c r="F589" s="28">
        <v>0</v>
      </c>
      <c r="G589" s="28">
        <v>0</v>
      </c>
      <c r="H589" s="40">
        <v>0</v>
      </c>
      <c r="I589" s="40">
        <v>0</v>
      </c>
      <c r="J589" s="28">
        <v>0</v>
      </c>
      <c r="K589" s="28"/>
      <c r="L589" s="28">
        <v>0</v>
      </c>
      <c r="M589" s="28"/>
      <c r="N589" s="52">
        <v>0</v>
      </c>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row>
    <row r="590" spans="1:50" ht="40.8" customHeight="1">
      <c r="A590" s="9" t="s">
        <v>583</v>
      </c>
      <c r="B590" s="9"/>
      <c r="C590" s="28">
        <v>0</v>
      </c>
      <c r="D590" s="28">
        <v>0</v>
      </c>
      <c r="E590" s="28">
        <v>119</v>
      </c>
      <c r="F590" s="28">
        <v>0</v>
      </c>
      <c r="G590" s="28">
        <v>0</v>
      </c>
      <c r="H590" s="40">
        <v>0</v>
      </c>
      <c r="I590" s="40">
        <v>0</v>
      </c>
      <c r="J590" s="28">
        <v>0</v>
      </c>
      <c r="K590" s="28"/>
      <c r="L590" s="28">
        <v>0</v>
      </c>
      <c r="M590" s="28"/>
      <c r="N590" s="52">
        <v>0</v>
      </c>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row>
    <row r="591" spans="1:50" ht="39" customHeight="1">
      <c r="A591" s="9" t="s">
        <v>584</v>
      </c>
      <c r="B591" s="9"/>
      <c r="C591" s="28">
        <v>0</v>
      </c>
      <c r="D591" s="28">
        <v>0</v>
      </c>
      <c r="E591" s="28">
        <v>106</v>
      </c>
      <c r="F591" s="28">
        <v>0</v>
      </c>
      <c r="G591" s="28">
        <v>0</v>
      </c>
      <c r="H591" s="40">
        <v>0</v>
      </c>
      <c r="I591" s="40">
        <v>0</v>
      </c>
      <c r="J591" s="28">
        <v>0</v>
      </c>
      <c r="K591" s="28"/>
      <c r="L591" s="28">
        <v>0</v>
      </c>
      <c r="M591" s="28"/>
      <c r="N591" s="52">
        <v>0</v>
      </c>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row>
    <row r="592" spans="1:50" ht="39" customHeight="1">
      <c r="A592" s="9" t="s">
        <v>585</v>
      </c>
      <c r="B592" s="9"/>
      <c r="C592" s="28">
        <v>0</v>
      </c>
      <c r="D592" s="28">
        <v>0</v>
      </c>
      <c r="E592" s="28">
        <v>95</v>
      </c>
      <c r="F592" s="28">
        <v>0</v>
      </c>
      <c r="G592" s="28">
        <v>0</v>
      </c>
      <c r="H592" s="40">
        <v>0</v>
      </c>
      <c r="I592" s="40">
        <v>0</v>
      </c>
      <c r="J592" s="28">
        <v>0</v>
      </c>
      <c r="K592" s="28"/>
      <c r="L592" s="28">
        <v>0</v>
      </c>
      <c r="M592" s="28"/>
      <c r="N592" s="52">
        <v>0</v>
      </c>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row>
    <row r="593" spans="1:50" ht="23.7" customHeight="1">
      <c r="A593" s="9" t="s">
        <v>586</v>
      </c>
      <c r="B593" s="9"/>
      <c r="C593" s="28">
        <v>0</v>
      </c>
      <c r="D593" s="28">
        <v>0</v>
      </c>
      <c r="E593" s="28">
        <v>105</v>
      </c>
      <c r="F593" s="28">
        <v>0</v>
      </c>
      <c r="G593" s="28">
        <v>0</v>
      </c>
      <c r="H593" s="40">
        <v>0</v>
      </c>
      <c r="I593" s="40">
        <v>0</v>
      </c>
      <c r="J593" s="28">
        <v>0</v>
      </c>
      <c r="K593" s="28"/>
      <c r="L593" s="28">
        <v>0</v>
      </c>
      <c r="M593" s="28"/>
      <c r="N593" s="52">
        <v>0</v>
      </c>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row>
    <row r="594" spans="1:50" ht="23.7" customHeight="1">
      <c r="A594" s="9" t="s">
        <v>587</v>
      </c>
      <c r="B594" s="9"/>
      <c r="C594" s="28">
        <v>0</v>
      </c>
      <c r="D594" s="28">
        <v>0</v>
      </c>
      <c r="E594" s="28">
        <v>132</v>
      </c>
      <c r="F594" s="28">
        <v>0</v>
      </c>
      <c r="G594" s="28">
        <v>0</v>
      </c>
      <c r="H594" s="40">
        <v>0</v>
      </c>
      <c r="I594" s="40">
        <v>0</v>
      </c>
      <c r="J594" s="28">
        <v>0</v>
      </c>
      <c r="K594" s="28"/>
      <c r="L594" s="28">
        <v>0</v>
      </c>
      <c r="M594" s="28"/>
      <c r="N594" s="52">
        <v>0</v>
      </c>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row>
    <row r="595" spans="1:50" ht="39.85" customHeight="1">
      <c r="A595" s="9" t="s">
        <v>588</v>
      </c>
      <c r="B595" s="9"/>
      <c r="C595" s="28">
        <v>0</v>
      </c>
      <c r="D595" s="28">
        <v>0</v>
      </c>
      <c r="E595" s="28">
        <v>166</v>
      </c>
      <c r="F595" s="28">
        <v>0</v>
      </c>
      <c r="G595" s="28">
        <v>0</v>
      </c>
      <c r="H595" s="40">
        <v>0</v>
      </c>
      <c r="I595" s="40">
        <v>0</v>
      </c>
      <c r="J595" s="28">
        <v>0</v>
      </c>
      <c r="K595" s="28"/>
      <c r="L595" s="28">
        <v>0</v>
      </c>
      <c r="M595" s="28"/>
      <c r="N595" s="52">
        <v>0</v>
      </c>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row>
    <row r="596" spans="1:50" ht="40.8" customHeight="1">
      <c r="A596" s="9" t="s">
        <v>589</v>
      </c>
      <c r="B596" s="9"/>
      <c r="C596" s="28">
        <v>0</v>
      </c>
      <c r="D596" s="28">
        <v>0</v>
      </c>
      <c r="E596" s="28">
        <v>139</v>
      </c>
      <c r="F596" s="28">
        <v>0</v>
      </c>
      <c r="G596" s="28">
        <v>0</v>
      </c>
      <c r="H596" s="40">
        <v>0</v>
      </c>
      <c r="I596" s="40">
        <v>0</v>
      </c>
      <c r="J596" s="28">
        <v>0</v>
      </c>
      <c r="K596" s="28"/>
      <c r="L596" s="28">
        <v>0</v>
      </c>
      <c r="M596" s="28"/>
      <c r="N596" s="52">
        <v>0</v>
      </c>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row>
    <row r="597" spans="1:50" ht="39" customHeight="1">
      <c r="A597" s="9" t="s">
        <v>590</v>
      </c>
      <c r="B597" s="9"/>
      <c r="C597" s="28">
        <v>0</v>
      </c>
      <c r="D597" s="28">
        <v>0</v>
      </c>
      <c r="E597" s="28">
        <v>120</v>
      </c>
      <c r="F597" s="28">
        <v>0</v>
      </c>
      <c r="G597" s="28">
        <v>0</v>
      </c>
      <c r="H597" s="40">
        <v>0</v>
      </c>
      <c r="I597" s="40">
        <v>0</v>
      </c>
      <c r="J597" s="28">
        <v>0</v>
      </c>
      <c r="K597" s="28"/>
      <c r="L597" s="28">
        <v>0</v>
      </c>
      <c r="M597" s="28"/>
      <c r="N597" s="52">
        <v>0</v>
      </c>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row>
    <row r="598" spans="1:50" ht="37.25" customHeight="1">
      <c r="A598" s="9" t="s">
        <v>591</v>
      </c>
      <c r="B598" s="9"/>
      <c r="C598" s="28">
        <v>0</v>
      </c>
      <c r="D598" s="28">
        <v>0</v>
      </c>
      <c r="E598" s="28">
        <v>128</v>
      </c>
      <c r="F598" s="28">
        <v>0</v>
      </c>
      <c r="G598" s="28">
        <v>0</v>
      </c>
      <c r="H598" s="40">
        <v>0</v>
      </c>
      <c r="I598" s="40">
        <v>0</v>
      </c>
      <c r="J598" s="28">
        <v>0</v>
      </c>
      <c r="K598" s="28"/>
      <c r="L598" s="28">
        <v>0</v>
      </c>
      <c r="M598" s="28"/>
      <c r="N598" s="52">
        <v>0</v>
      </c>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row>
    <row r="599" spans="1:50" ht="36.3" customHeight="1">
      <c r="A599" s="9" t="s">
        <v>592</v>
      </c>
      <c r="B599" s="9"/>
      <c r="C599" s="28">
        <v>0</v>
      </c>
      <c r="D599" s="28">
        <v>0</v>
      </c>
      <c r="E599" s="28">
        <v>16</v>
      </c>
      <c r="F599" s="28">
        <v>0</v>
      </c>
      <c r="G599" s="28">
        <v>0</v>
      </c>
      <c r="H599" s="40">
        <v>0</v>
      </c>
      <c r="I599" s="40">
        <v>0</v>
      </c>
      <c r="J599" s="28">
        <v>0</v>
      </c>
      <c r="K599" s="28"/>
      <c r="L599" s="28">
        <v>0</v>
      </c>
      <c r="M599" s="28"/>
      <c r="N599" s="52">
        <v>0</v>
      </c>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row>
    <row r="600" spans="1:50" ht="41.55" customHeight="1">
      <c r="A600" s="9" t="s">
        <v>593</v>
      </c>
      <c r="B600" s="9"/>
      <c r="C600" s="28">
        <v>0</v>
      </c>
      <c r="D600" s="28">
        <v>0</v>
      </c>
      <c r="E600" s="28">
        <v>82</v>
      </c>
      <c r="F600" s="28">
        <v>0</v>
      </c>
      <c r="G600" s="28">
        <v>0</v>
      </c>
      <c r="H600" s="40">
        <v>0</v>
      </c>
      <c r="I600" s="40">
        <v>0</v>
      </c>
      <c r="J600" s="28">
        <v>0</v>
      </c>
      <c r="K600" s="28"/>
      <c r="L600" s="28">
        <v>0</v>
      </c>
      <c r="M600" s="28"/>
      <c r="N600" s="52">
        <v>0</v>
      </c>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row>
    <row r="601" spans="1:50" ht="39" customHeight="1">
      <c r="A601" s="9" t="s">
        <v>594</v>
      </c>
      <c r="B601" s="9"/>
      <c r="C601" s="28">
        <v>0</v>
      </c>
      <c r="D601" s="28">
        <v>0</v>
      </c>
      <c r="E601" s="28">
        <v>229</v>
      </c>
      <c r="F601" s="28">
        <v>0</v>
      </c>
      <c r="G601" s="28">
        <v>0</v>
      </c>
      <c r="H601" s="40">
        <v>0</v>
      </c>
      <c r="I601" s="40">
        <v>0</v>
      </c>
      <c r="J601" s="28">
        <v>0</v>
      </c>
      <c r="K601" s="28"/>
      <c r="L601" s="28">
        <v>0</v>
      </c>
      <c r="M601" s="28"/>
      <c r="N601" s="52">
        <v>0</v>
      </c>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row>
    <row r="602" spans="1:50" ht="23.7" customHeight="1">
      <c r="A602" s="9" t="s">
        <v>586</v>
      </c>
      <c r="B602" s="9"/>
      <c r="C602" s="28">
        <v>0</v>
      </c>
      <c r="D602" s="28">
        <v>0</v>
      </c>
      <c r="E602" s="28">
        <v>16</v>
      </c>
      <c r="F602" s="28">
        <v>0</v>
      </c>
      <c r="G602" s="28">
        <v>0</v>
      </c>
      <c r="H602" s="40">
        <v>0</v>
      </c>
      <c r="I602" s="40">
        <v>0</v>
      </c>
      <c r="J602" s="28">
        <v>0</v>
      </c>
      <c r="K602" s="28"/>
      <c r="L602" s="28">
        <v>0</v>
      </c>
      <c r="M602" s="28"/>
      <c r="N602" s="52">
        <v>0</v>
      </c>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row>
    <row r="603" spans="1:50" ht="23.7" customHeight="1">
      <c r="A603" s="9" t="s">
        <v>595</v>
      </c>
      <c r="B603" s="9"/>
      <c r="C603" s="28">
        <v>0</v>
      </c>
      <c r="D603" s="28">
        <v>0</v>
      </c>
      <c r="E603" s="28">
        <v>15.5</v>
      </c>
      <c r="F603" s="28">
        <v>0</v>
      </c>
      <c r="G603" s="28">
        <v>0</v>
      </c>
      <c r="H603" s="40">
        <v>0</v>
      </c>
      <c r="I603" s="40">
        <v>0</v>
      </c>
      <c r="J603" s="28">
        <v>0</v>
      </c>
      <c r="K603" s="28"/>
      <c r="L603" s="28">
        <v>0</v>
      </c>
      <c r="M603" s="28"/>
      <c r="N603" s="52">
        <v>0</v>
      </c>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row>
    <row r="604" spans="1:50" ht="39.85" customHeight="1">
      <c r="A604" s="9" t="s">
        <v>596</v>
      </c>
      <c r="B604" s="9"/>
      <c r="C604" s="28">
        <v>0</v>
      </c>
      <c r="D604" s="28">
        <v>0</v>
      </c>
      <c r="E604" s="28">
        <v>119</v>
      </c>
      <c r="F604" s="28">
        <v>0</v>
      </c>
      <c r="G604" s="28">
        <v>0</v>
      </c>
      <c r="H604" s="40">
        <v>0</v>
      </c>
      <c r="I604" s="40">
        <v>0</v>
      </c>
      <c r="J604" s="28">
        <v>0</v>
      </c>
      <c r="K604" s="28"/>
      <c r="L604" s="28">
        <v>0</v>
      </c>
      <c r="M604" s="28"/>
      <c r="N604" s="52">
        <v>0</v>
      </c>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row>
    <row r="605" spans="1:50" ht="36.3" customHeight="1">
      <c r="A605" s="9" t="s">
        <v>597</v>
      </c>
      <c r="B605" s="9"/>
      <c r="C605" s="28">
        <v>0</v>
      </c>
      <c r="D605" s="28">
        <v>0</v>
      </c>
      <c r="E605" s="28">
        <v>118</v>
      </c>
      <c r="F605" s="28">
        <v>0</v>
      </c>
      <c r="G605" s="28">
        <v>0</v>
      </c>
      <c r="H605" s="40">
        <v>0</v>
      </c>
      <c r="I605" s="40">
        <v>0</v>
      </c>
      <c r="J605" s="28">
        <v>0</v>
      </c>
      <c r="K605" s="28"/>
      <c r="L605" s="28">
        <v>0</v>
      </c>
      <c r="M605" s="28"/>
      <c r="N605" s="52">
        <v>0</v>
      </c>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row>
    <row r="606" spans="1:50" ht="23.7" customHeight="1">
      <c r="A606" s="9" t="s">
        <v>598</v>
      </c>
      <c r="B606" s="9"/>
      <c r="C606" s="28">
        <v>0</v>
      </c>
      <c r="D606" s="28">
        <v>0</v>
      </c>
      <c r="E606" s="28">
        <v>34</v>
      </c>
      <c r="F606" s="28">
        <v>0</v>
      </c>
      <c r="G606" s="28">
        <v>0</v>
      </c>
      <c r="H606" s="40">
        <v>0</v>
      </c>
      <c r="I606" s="40">
        <v>0</v>
      </c>
      <c r="J606" s="28">
        <v>0</v>
      </c>
      <c r="K606" s="28"/>
      <c r="L606" s="28">
        <v>0</v>
      </c>
      <c r="M606" s="28"/>
      <c r="N606" s="52">
        <v>0</v>
      </c>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row>
    <row r="607" spans="1:50" ht="41.55" customHeight="1">
      <c r="A607" s="9" t="s">
        <v>599</v>
      </c>
      <c r="B607" s="9"/>
      <c r="C607" s="28">
        <v>0</v>
      </c>
      <c r="D607" s="28">
        <v>0</v>
      </c>
      <c r="E607" s="28">
        <v>136</v>
      </c>
      <c r="F607" s="28">
        <v>0</v>
      </c>
      <c r="G607" s="28">
        <v>0</v>
      </c>
      <c r="H607" s="40">
        <v>0</v>
      </c>
      <c r="I607" s="40">
        <v>0</v>
      </c>
      <c r="J607" s="28">
        <v>0</v>
      </c>
      <c r="K607" s="28"/>
      <c r="L607" s="28">
        <v>0</v>
      </c>
      <c r="M607" s="28"/>
      <c r="N607" s="52">
        <v>0</v>
      </c>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row>
    <row r="608" spans="1:50" ht="23.7" customHeight="1">
      <c r="A608" s="9" t="s">
        <v>600</v>
      </c>
      <c r="B608" s="9"/>
      <c r="C608" s="28">
        <v>0</v>
      </c>
      <c r="D608" s="28">
        <v>0</v>
      </c>
      <c r="E608" s="28">
        <v>0</v>
      </c>
      <c r="F608" s="28">
        <v>0</v>
      </c>
      <c r="G608" s="28">
        <v>7.31</v>
      </c>
      <c r="H608" s="40">
        <v>0</v>
      </c>
      <c r="I608" s="40">
        <v>0</v>
      </c>
      <c r="J608" s="28">
        <v>0</v>
      </c>
      <c r="K608" s="28"/>
      <c r="L608" s="28">
        <v>0</v>
      </c>
      <c r="M608" s="28"/>
      <c r="N608" s="52">
        <v>0</v>
      </c>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row>
    <row r="609" spans="1:50" ht="23.7" customHeight="1">
      <c r="A609" s="9" t="s">
        <v>601</v>
      </c>
      <c r="B609" s="9"/>
      <c r="C609" s="28">
        <v>0</v>
      </c>
      <c r="D609" s="28">
        <v>0</v>
      </c>
      <c r="E609" s="28">
        <v>0</v>
      </c>
      <c r="F609" s="28">
        <v>0</v>
      </c>
      <c r="G609" s="28">
        <v>155.3</v>
      </c>
      <c r="H609" s="40">
        <v>0</v>
      </c>
      <c r="I609" s="40">
        <v>0</v>
      </c>
      <c r="J609" s="28">
        <v>0</v>
      </c>
      <c r="K609" s="28"/>
      <c r="L609" s="28">
        <v>0</v>
      </c>
      <c r="M609" s="28"/>
      <c r="N609" s="52">
        <v>0</v>
      </c>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row>
    <row r="610" spans="1:50" ht="23.7" customHeight="1">
      <c r="A610" s="9" t="s">
        <v>602</v>
      </c>
      <c r="B610" s="9"/>
      <c r="C610" s="28">
        <v>0</v>
      </c>
      <c r="D610" s="28">
        <v>0</v>
      </c>
      <c r="E610" s="28">
        <v>0</v>
      </c>
      <c r="F610" s="28">
        <v>0</v>
      </c>
      <c r="G610" s="28">
        <v>119.2</v>
      </c>
      <c r="H610" s="40">
        <v>0</v>
      </c>
      <c r="I610" s="40">
        <v>0</v>
      </c>
      <c r="J610" s="28">
        <v>0</v>
      </c>
      <c r="K610" s="28"/>
      <c r="L610" s="28">
        <v>0</v>
      </c>
      <c r="M610" s="28"/>
      <c r="N610" s="52">
        <v>0</v>
      </c>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row>
    <row r="611" spans="1:50" ht="23.7" customHeight="1">
      <c r="A611" s="9" t="s">
        <v>603</v>
      </c>
      <c r="B611" s="9"/>
      <c r="C611" s="28">
        <v>0</v>
      </c>
      <c r="D611" s="28">
        <v>0</v>
      </c>
      <c r="E611" s="28">
        <v>0</v>
      </c>
      <c r="F611" s="28">
        <v>0</v>
      </c>
      <c r="G611" s="28">
        <v>116.54</v>
      </c>
      <c r="H611" s="40">
        <v>0</v>
      </c>
      <c r="I611" s="40">
        <v>0</v>
      </c>
      <c r="J611" s="28">
        <v>0</v>
      </c>
      <c r="K611" s="28"/>
      <c r="L611" s="28">
        <v>0</v>
      </c>
      <c r="M611" s="28"/>
      <c r="N611" s="52">
        <v>0</v>
      </c>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row>
    <row r="612" spans="1:50" ht="23.7" customHeight="1">
      <c r="A612" s="9" t="s">
        <v>604</v>
      </c>
      <c r="B612" s="9"/>
      <c r="C612" s="28">
        <v>0</v>
      </c>
      <c r="D612" s="28">
        <v>0</v>
      </c>
      <c r="E612" s="28">
        <v>0</v>
      </c>
      <c r="F612" s="28">
        <v>0</v>
      </c>
      <c r="G612" s="28">
        <v>75.44</v>
      </c>
      <c r="H612" s="40">
        <v>0</v>
      </c>
      <c r="I612" s="40">
        <v>0</v>
      </c>
      <c r="J612" s="28">
        <v>0</v>
      </c>
      <c r="K612" s="28"/>
      <c r="L612" s="28">
        <v>0</v>
      </c>
      <c r="M612" s="28"/>
      <c r="N612" s="52">
        <v>0</v>
      </c>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row>
    <row r="613" spans="1:50" ht="23.7" customHeight="1">
      <c r="A613" s="9" t="s">
        <v>605</v>
      </c>
      <c r="B613" s="9"/>
      <c r="C613" s="28">
        <v>0</v>
      </c>
      <c r="D613" s="28">
        <v>0</v>
      </c>
      <c r="E613" s="28">
        <v>0</v>
      </c>
      <c r="F613" s="28">
        <v>0</v>
      </c>
      <c r="G613" s="28">
        <v>75.44</v>
      </c>
      <c r="H613" s="40">
        <v>0</v>
      </c>
      <c r="I613" s="40">
        <v>0</v>
      </c>
      <c r="J613" s="28">
        <v>0</v>
      </c>
      <c r="K613" s="28"/>
      <c r="L613" s="28">
        <v>0</v>
      </c>
      <c r="M613" s="28"/>
      <c r="N613" s="52">
        <v>0</v>
      </c>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row>
    <row r="614" spans="1:50" ht="23.7" customHeight="1">
      <c r="A614" s="9" t="s">
        <v>606</v>
      </c>
      <c r="B614" s="9"/>
      <c r="C614" s="28">
        <v>0</v>
      </c>
      <c r="D614" s="28">
        <v>0</v>
      </c>
      <c r="E614" s="28">
        <v>0</v>
      </c>
      <c r="F614" s="28">
        <v>0</v>
      </c>
      <c r="G614" s="28">
        <v>9.75</v>
      </c>
      <c r="H614" s="40">
        <v>0</v>
      </c>
      <c r="I614" s="40">
        <v>0</v>
      </c>
      <c r="J614" s="28">
        <v>0</v>
      </c>
      <c r="K614" s="28"/>
      <c r="L614" s="28">
        <v>0</v>
      </c>
      <c r="M614" s="28"/>
      <c r="N614" s="52">
        <v>0</v>
      </c>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row>
    <row r="615" spans="1:50" ht="23.7" customHeight="1">
      <c r="A615" s="9" t="s">
        <v>607</v>
      </c>
      <c r="B615" s="9"/>
      <c r="C615" s="28">
        <v>0</v>
      </c>
      <c r="D615" s="28">
        <v>0</v>
      </c>
      <c r="E615" s="28">
        <v>0</v>
      </c>
      <c r="F615" s="28">
        <v>0</v>
      </c>
      <c r="G615" s="28">
        <v>181.25</v>
      </c>
      <c r="H615" s="40">
        <v>0</v>
      </c>
      <c r="I615" s="40">
        <v>0</v>
      </c>
      <c r="J615" s="28">
        <v>0</v>
      </c>
      <c r="K615" s="28"/>
      <c r="L615" s="28">
        <v>0</v>
      </c>
      <c r="M615" s="28"/>
      <c r="N615" s="52">
        <v>0</v>
      </c>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row>
    <row r="616" spans="1:50" ht="23.7" customHeight="1">
      <c r="A616" s="9" t="s">
        <v>608</v>
      </c>
      <c r="B616" s="9"/>
      <c r="C616" s="28">
        <v>0</v>
      </c>
      <c r="D616" s="28">
        <v>0</v>
      </c>
      <c r="E616" s="28">
        <v>0</v>
      </c>
      <c r="F616" s="28">
        <v>0</v>
      </c>
      <c r="G616" s="28">
        <v>70</v>
      </c>
      <c r="H616" s="40">
        <v>0</v>
      </c>
      <c r="I616" s="40">
        <v>0</v>
      </c>
      <c r="J616" s="28">
        <v>0</v>
      </c>
      <c r="K616" s="28"/>
      <c r="L616" s="28">
        <v>0</v>
      </c>
      <c r="M616" s="28"/>
      <c r="N616" s="52">
        <v>0</v>
      </c>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row>
    <row r="617" spans="1:50" ht="23.7" customHeight="1">
      <c r="A617" s="9" t="s">
        <v>609</v>
      </c>
      <c r="B617" s="9"/>
      <c r="C617" s="28">
        <v>0</v>
      </c>
      <c r="D617" s="28">
        <v>0</v>
      </c>
      <c r="E617" s="28">
        <v>0</v>
      </c>
      <c r="F617" s="28">
        <v>0</v>
      </c>
      <c r="G617" s="28">
        <v>35</v>
      </c>
      <c r="H617" s="40">
        <v>0</v>
      </c>
      <c r="I617" s="40">
        <v>0</v>
      </c>
      <c r="J617" s="28">
        <v>0</v>
      </c>
      <c r="K617" s="28"/>
      <c r="L617" s="28">
        <v>0</v>
      </c>
      <c r="M617" s="28"/>
      <c r="N617" s="52">
        <v>0</v>
      </c>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row>
    <row r="618" spans="1:50" ht="37.25" customHeight="1">
      <c r="A618" s="9" t="s">
        <v>610</v>
      </c>
      <c r="B618" s="9"/>
      <c r="C618" s="28">
        <v>0</v>
      </c>
      <c r="D618" s="28">
        <v>0</v>
      </c>
      <c r="E618" s="28">
        <v>46.4</v>
      </c>
      <c r="F618" s="28">
        <v>0</v>
      </c>
      <c r="G618" s="28">
        <v>0</v>
      </c>
      <c r="H618" s="40">
        <v>0</v>
      </c>
      <c r="I618" s="40">
        <v>0</v>
      </c>
      <c r="J618" s="28">
        <v>0</v>
      </c>
      <c r="K618" s="28"/>
      <c r="L618" s="28">
        <v>0</v>
      </c>
      <c r="M618" s="28"/>
      <c r="N618" s="52">
        <v>0</v>
      </c>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row>
    <row r="619" spans="1:50" ht="23.7" customHeight="1">
      <c r="A619" s="9" t="s">
        <v>611</v>
      </c>
      <c r="B619" s="9"/>
      <c r="C619" s="28">
        <v>0</v>
      </c>
      <c r="D619" s="28">
        <v>0</v>
      </c>
      <c r="E619" s="28">
        <v>61.5</v>
      </c>
      <c r="F619" s="28">
        <v>0</v>
      </c>
      <c r="G619" s="28">
        <v>0</v>
      </c>
      <c r="H619" s="40">
        <v>0</v>
      </c>
      <c r="I619" s="40">
        <v>0</v>
      </c>
      <c r="J619" s="28">
        <v>0</v>
      </c>
      <c r="K619" s="28"/>
      <c r="L619" s="28">
        <v>0</v>
      </c>
      <c r="M619" s="28"/>
      <c r="N619" s="52">
        <v>0</v>
      </c>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row>
    <row r="620" spans="1:50" ht="23.7" customHeight="1">
      <c r="A620" s="9" t="s">
        <v>612</v>
      </c>
      <c r="B620" s="9"/>
      <c r="C620" s="28">
        <v>0</v>
      </c>
      <c r="D620" s="28">
        <v>0</v>
      </c>
      <c r="E620" s="28">
        <v>21</v>
      </c>
      <c r="F620" s="28">
        <v>0</v>
      </c>
      <c r="G620" s="28">
        <v>0</v>
      </c>
      <c r="H620" s="40">
        <v>0</v>
      </c>
      <c r="I620" s="40">
        <v>0</v>
      </c>
      <c r="J620" s="28">
        <v>0</v>
      </c>
      <c r="K620" s="28"/>
      <c r="L620" s="28">
        <v>0</v>
      </c>
      <c r="M620" s="28"/>
      <c r="N620" s="52">
        <v>0</v>
      </c>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row>
    <row r="621" spans="1:50" ht="35.35" customHeight="1">
      <c r="A621" s="6" t="s">
        <v>613</v>
      </c>
      <c r="B621" s="6"/>
      <c r="C621" s="28">
        <v>0</v>
      </c>
      <c r="D621" s="28">
        <v>0</v>
      </c>
      <c r="E621" s="28">
        <v>136</v>
      </c>
      <c r="F621" s="28">
        <v>0</v>
      </c>
      <c r="G621" s="28">
        <v>0</v>
      </c>
      <c r="H621" s="40">
        <v>0</v>
      </c>
      <c r="I621" s="40">
        <v>0</v>
      </c>
      <c r="J621" s="27">
        <v>0</v>
      </c>
      <c r="K621" s="27"/>
      <c r="L621" s="27">
        <v>0</v>
      </c>
      <c r="M621" s="27"/>
      <c r="N621" s="52">
        <v>0</v>
      </c>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row>
    <row r="622" spans="1:50" ht="23.7" customHeight="1">
      <c r="A622" s="9" t="s">
        <v>614</v>
      </c>
      <c r="B622" s="9"/>
      <c r="C622" s="28">
        <v>0</v>
      </c>
      <c r="D622" s="28">
        <v>0</v>
      </c>
      <c r="E622" s="28">
        <v>123</v>
      </c>
      <c r="F622" s="28">
        <v>0</v>
      </c>
      <c r="G622" s="28">
        <v>0</v>
      </c>
      <c r="H622" s="40">
        <v>0</v>
      </c>
      <c r="I622" s="40">
        <v>0</v>
      </c>
      <c r="J622" s="28">
        <v>0</v>
      </c>
      <c r="K622" s="28"/>
      <c r="L622" s="28">
        <v>0</v>
      </c>
      <c r="M622" s="28"/>
      <c r="N622" s="52">
        <v>0</v>
      </c>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row>
    <row r="623" spans="1:50" ht="37.25" customHeight="1">
      <c r="A623" s="9" t="s">
        <v>615</v>
      </c>
      <c r="B623" s="9"/>
      <c r="C623" s="28">
        <v>0</v>
      </c>
      <c r="D623" s="28">
        <v>0</v>
      </c>
      <c r="E623" s="28">
        <v>105</v>
      </c>
      <c r="F623" s="28">
        <v>0</v>
      </c>
      <c r="G623" s="28">
        <v>0</v>
      </c>
      <c r="H623" s="40">
        <v>0</v>
      </c>
      <c r="I623" s="40">
        <v>0</v>
      </c>
      <c r="J623" s="28">
        <v>0</v>
      </c>
      <c r="K623" s="28"/>
      <c r="L623" s="28">
        <v>0</v>
      </c>
      <c r="M623" s="28"/>
      <c r="N623" s="52">
        <v>0</v>
      </c>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row>
    <row r="624" spans="1:50" ht="23.7" customHeight="1">
      <c r="A624" s="9" t="s">
        <v>616</v>
      </c>
      <c r="B624" s="9"/>
      <c r="C624" s="28">
        <v>0</v>
      </c>
      <c r="D624" s="28">
        <v>0</v>
      </c>
      <c r="E624" s="28">
        <v>170</v>
      </c>
      <c r="F624" s="28">
        <v>0</v>
      </c>
      <c r="G624" s="28">
        <v>0</v>
      </c>
      <c r="H624" s="40">
        <v>0</v>
      </c>
      <c r="I624" s="40">
        <v>0</v>
      </c>
      <c r="J624" s="28">
        <v>0</v>
      </c>
      <c r="K624" s="28"/>
      <c r="L624" s="28">
        <v>0</v>
      </c>
      <c r="M624" s="28"/>
      <c r="N624" s="52">
        <v>0</v>
      </c>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row>
    <row r="625" spans="1:50" ht="23.7" customHeight="1">
      <c r="A625" s="6" t="s">
        <v>617</v>
      </c>
      <c r="B625" s="6"/>
      <c r="C625" s="28">
        <v>0</v>
      </c>
      <c r="D625" s="28">
        <v>0</v>
      </c>
      <c r="E625" s="28">
        <v>110</v>
      </c>
      <c r="F625" s="28">
        <v>0</v>
      </c>
      <c r="G625" s="28">
        <v>0</v>
      </c>
      <c r="H625" s="40">
        <v>0</v>
      </c>
      <c r="I625" s="40">
        <v>0</v>
      </c>
      <c r="J625" s="27">
        <v>0</v>
      </c>
      <c r="K625" s="27"/>
      <c r="L625" s="27">
        <v>0</v>
      </c>
      <c r="M625" s="27"/>
      <c r="N625" s="52">
        <v>0</v>
      </c>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row>
    <row r="626" spans="1:50" ht="23.7" customHeight="1">
      <c r="A626" s="6" t="s">
        <v>618</v>
      </c>
      <c r="B626" s="6"/>
      <c r="C626" s="28">
        <v>0</v>
      </c>
      <c r="D626" s="28">
        <v>0</v>
      </c>
      <c r="E626" s="28">
        <v>185</v>
      </c>
      <c r="F626" s="28">
        <v>0</v>
      </c>
      <c r="G626" s="28">
        <v>0</v>
      </c>
      <c r="H626" s="40">
        <v>0</v>
      </c>
      <c r="I626" s="40">
        <v>0</v>
      </c>
      <c r="J626" s="27">
        <v>0</v>
      </c>
      <c r="K626" s="27"/>
      <c r="L626" s="27">
        <v>0</v>
      </c>
      <c r="M626" s="27"/>
      <c r="N626" s="52">
        <v>0</v>
      </c>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row>
    <row r="627" spans="1:50" ht="41.55" customHeight="1">
      <c r="A627" s="6" t="s">
        <v>619</v>
      </c>
      <c r="B627" s="6"/>
      <c r="C627" s="28">
        <v>0</v>
      </c>
      <c r="D627" s="28">
        <v>0</v>
      </c>
      <c r="E627" s="28">
        <v>210</v>
      </c>
      <c r="F627" s="28">
        <v>0</v>
      </c>
      <c r="G627" s="28">
        <v>0</v>
      </c>
      <c r="H627" s="40">
        <v>0</v>
      </c>
      <c r="I627" s="40">
        <v>0</v>
      </c>
      <c r="J627" s="27">
        <v>0</v>
      </c>
      <c r="K627" s="27"/>
      <c r="L627" s="27">
        <v>0</v>
      </c>
      <c r="M627" s="27"/>
      <c r="N627" s="52">
        <v>0</v>
      </c>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row>
    <row r="628" spans="1:50" ht="37.25" customHeight="1">
      <c r="A628" s="6" t="s">
        <v>620</v>
      </c>
      <c r="B628" s="6"/>
      <c r="C628" s="28">
        <v>0</v>
      </c>
      <c r="D628" s="28">
        <v>0</v>
      </c>
      <c r="E628" s="28">
        <v>120</v>
      </c>
      <c r="F628" s="28">
        <v>0</v>
      </c>
      <c r="G628" s="28">
        <v>0</v>
      </c>
      <c r="H628" s="40">
        <v>0</v>
      </c>
      <c r="I628" s="40">
        <v>0</v>
      </c>
      <c r="J628" s="27">
        <v>0</v>
      </c>
      <c r="K628" s="27"/>
      <c r="L628" s="27">
        <v>0</v>
      </c>
      <c r="M628" s="27"/>
      <c r="N628" s="52">
        <v>0</v>
      </c>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row>
    <row r="629" spans="1:50" ht="37.25" customHeight="1">
      <c r="A629" s="9" t="s">
        <v>621</v>
      </c>
      <c r="B629" s="9"/>
      <c r="C629" s="28">
        <v>0</v>
      </c>
      <c r="D629" s="28">
        <v>0</v>
      </c>
      <c r="E629" s="28">
        <v>100</v>
      </c>
      <c r="F629" s="28">
        <v>0</v>
      </c>
      <c r="G629" s="28">
        <v>0</v>
      </c>
      <c r="H629" s="40">
        <v>0</v>
      </c>
      <c r="I629" s="40">
        <v>0</v>
      </c>
      <c r="J629" s="28">
        <v>0</v>
      </c>
      <c r="K629" s="28"/>
      <c r="L629" s="28">
        <v>0</v>
      </c>
      <c r="M629" s="28"/>
      <c r="N629" s="52">
        <v>0</v>
      </c>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row>
    <row r="630" spans="1:50" ht="23.7" customHeight="1">
      <c r="A630" s="9" t="s">
        <v>622</v>
      </c>
      <c r="B630" s="9"/>
      <c r="C630" s="28">
        <v>0</v>
      </c>
      <c r="D630" s="28">
        <v>0</v>
      </c>
      <c r="E630" s="28">
        <v>145</v>
      </c>
      <c r="F630" s="28">
        <v>0</v>
      </c>
      <c r="G630" s="28">
        <v>0</v>
      </c>
      <c r="H630" s="40">
        <v>0</v>
      </c>
      <c r="I630" s="40">
        <v>0</v>
      </c>
      <c r="J630" s="28">
        <v>0</v>
      </c>
      <c r="K630" s="28"/>
      <c r="L630" s="28">
        <v>0</v>
      </c>
      <c r="M630" s="28"/>
      <c r="N630" s="52">
        <v>0</v>
      </c>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row>
    <row r="631" spans="1:50" ht="37.25" customHeight="1">
      <c r="A631" s="9" t="s">
        <v>623</v>
      </c>
      <c r="B631" s="9"/>
      <c r="C631" s="28">
        <v>0</v>
      </c>
      <c r="D631" s="28">
        <v>0</v>
      </c>
      <c r="E631" s="28">
        <v>168</v>
      </c>
      <c r="F631" s="28">
        <v>0</v>
      </c>
      <c r="G631" s="28">
        <v>0</v>
      </c>
      <c r="H631" s="40">
        <v>0</v>
      </c>
      <c r="I631" s="40">
        <v>0</v>
      </c>
      <c r="J631" s="28">
        <v>0</v>
      </c>
      <c r="K631" s="28"/>
      <c r="L631" s="28">
        <v>0</v>
      </c>
      <c r="M631" s="28"/>
      <c r="N631" s="52">
        <v>0</v>
      </c>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row>
    <row r="632" spans="1:50" ht="36.3" customHeight="1">
      <c r="A632" s="6" t="s">
        <v>624</v>
      </c>
      <c r="B632" s="6"/>
      <c r="C632" s="28">
        <v>0</v>
      </c>
      <c r="D632" s="28">
        <v>0</v>
      </c>
      <c r="E632" s="28">
        <v>130</v>
      </c>
      <c r="F632" s="28">
        <v>0</v>
      </c>
      <c r="G632" s="28">
        <v>0</v>
      </c>
      <c r="H632" s="40">
        <v>0</v>
      </c>
      <c r="I632" s="40">
        <v>0</v>
      </c>
      <c r="J632" s="27">
        <v>0</v>
      </c>
      <c r="K632" s="27"/>
      <c r="L632" s="27">
        <v>0</v>
      </c>
      <c r="M632" s="27"/>
      <c r="N632" s="52">
        <v>0</v>
      </c>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row>
    <row r="633" spans="1:50" ht="23.7" customHeight="1">
      <c r="A633" s="6" t="s">
        <v>625</v>
      </c>
      <c r="B633" s="6"/>
      <c r="C633" s="28">
        <v>0</v>
      </c>
      <c r="D633" s="28">
        <v>0</v>
      </c>
      <c r="E633" s="28">
        <v>106</v>
      </c>
      <c r="F633" s="28">
        <v>0</v>
      </c>
      <c r="G633" s="28">
        <v>0</v>
      </c>
      <c r="H633" s="40">
        <v>0</v>
      </c>
      <c r="I633" s="40">
        <v>0</v>
      </c>
      <c r="J633" s="27">
        <v>0</v>
      </c>
      <c r="K633" s="27"/>
      <c r="L633" s="27">
        <v>0</v>
      </c>
      <c r="M633" s="27"/>
      <c r="N633" s="52">
        <v>0</v>
      </c>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row>
    <row r="634" spans="1:50" ht="35.35" customHeight="1">
      <c r="A634" s="9" t="s">
        <v>626</v>
      </c>
      <c r="B634" s="9"/>
      <c r="C634" s="28">
        <v>0</v>
      </c>
      <c r="D634" s="28">
        <v>0</v>
      </c>
      <c r="E634" s="28">
        <v>212</v>
      </c>
      <c r="F634" s="28">
        <v>0</v>
      </c>
      <c r="G634" s="28">
        <v>0</v>
      </c>
      <c r="H634" s="40">
        <v>0</v>
      </c>
      <c r="I634" s="40">
        <v>0</v>
      </c>
      <c r="J634" s="28">
        <v>0</v>
      </c>
      <c r="K634" s="28"/>
      <c r="L634" s="28">
        <v>0</v>
      </c>
      <c r="M634" s="28"/>
      <c r="N634" s="52">
        <v>0</v>
      </c>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row>
    <row r="635" spans="1:50" ht="44.25" customHeight="1">
      <c r="A635" s="9" t="s">
        <v>627</v>
      </c>
      <c r="B635" s="9"/>
      <c r="C635" s="28">
        <v>0</v>
      </c>
      <c r="D635" s="28">
        <v>0</v>
      </c>
      <c r="E635" s="28">
        <v>45</v>
      </c>
      <c r="F635" s="28">
        <v>0</v>
      </c>
      <c r="G635" s="28">
        <v>0</v>
      </c>
      <c r="H635" s="40">
        <v>0</v>
      </c>
      <c r="I635" s="40">
        <v>0</v>
      </c>
      <c r="J635" s="28">
        <v>0</v>
      </c>
      <c r="K635" s="28"/>
      <c r="L635" s="28">
        <v>0</v>
      </c>
      <c r="M635" s="28"/>
      <c r="N635" s="52">
        <v>0</v>
      </c>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row>
    <row r="636" spans="1:50" ht="39.85" customHeight="1">
      <c r="A636" s="9" t="s">
        <v>628</v>
      </c>
      <c r="B636" s="9"/>
      <c r="C636" s="28">
        <v>0</v>
      </c>
      <c r="D636" s="28">
        <v>0</v>
      </c>
      <c r="E636" s="28">
        <v>169</v>
      </c>
      <c r="F636" s="28">
        <v>0</v>
      </c>
      <c r="G636" s="28">
        <v>0</v>
      </c>
      <c r="H636" s="40">
        <v>0</v>
      </c>
      <c r="I636" s="40">
        <v>0</v>
      </c>
      <c r="J636" s="28">
        <v>0</v>
      </c>
      <c r="K636" s="28"/>
      <c r="L636" s="28">
        <v>0</v>
      </c>
      <c r="M636" s="28"/>
      <c r="N636" s="52">
        <v>0</v>
      </c>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row>
    <row r="637" spans="1:50" ht="39" customHeight="1">
      <c r="A637" s="9" t="s">
        <v>629</v>
      </c>
      <c r="B637" s="9"/>
      <c r="C637" s="28">
        <v>0</v>
      </c>
      <c r="D637" s="28">
        <v>0</v>
      </c>
      <c r="E637" s="28">
        <v>210</v>
      </c>
      <c r="F637" s="28">
        <v>0</v>
      </c>
      <c r="G637" s="28">
        <v>0</v>
      </c>
      <c r="H637" s="40">
        <v>0</v>
      </c>
      <c r="I637" s="40">
        <v>0</v>
      </c>
      <c r="J637" s="28">
        <v>0</v>
      </c>
      <c r="K637" s="28"/>
      <c r="L637" s="28">
        <v>0</v>
      </c>
      <c r="M637" s="28"/>
      <c r="N637" s="52">
        <v>0</v>
      </c>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row>
    <row r="638" spans="1:50" ht="33.75" customHeight="1">
      <c r="A638" s="9" t="s">
        <v>630</v>
      </c>
      <c r="B638" s="9"/>
      <c r="C638" s="28">
        <v>0</v>
      </c>
      <c r="D638" s="28">
        <v>0</v>
      </c>
      <c r="E638" s="28">
        <v>232</v>
      </c>
      <c r="F638" s="28">
        <v>0</v>
      </c>
      <c r="G638" s="28">
        <v>0</v>
      </c>
      <c r="H638" s="40">
        <v>0</v>
      </c>
      <c r="I638" s="40">
        <v>0</v>
      </c>
      <c r="J638" s="28">
        <v>0</v>
      </c>
      <c r="K638" s="28"/>
      <c r="L638" s="28">
        <v>0</v>
      </c>
      <c r="M638" s="28"/>
      <c r="N638" s="52">
        <v>0</v>
      </c>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row>
    <row r="639" spans="1:50" ht="45.1" customHeight="1">
      <c r="A639" s="9" t="s">
        <v>631</v>
      </c>
      <c r="B639" s="9"/>
      <c r="C639" s="28">
        <v>0</v>
      </c>
      <c r="D639" s="28">
        <v>0</v>
      </c>
      <c r="E639" s="28">
        <v>93</v>
      </c>
      <c r="F639" s="28">
        <v>0</v>
      </c>
      <c r="G639" s="28">
        <v>0</v>
      </c>
      <c r="H639" s="40">
        <v>0</v>
      </c>
      <c r="I639" s="40">
        <v>0</v>
      </c>
      <c r="J639" s="28">
        <v>0</v>
      </c>
      <c r="K639" s="28"/>
      <c r="L639" s="28">
        <v>0</v>
      </c>
      <c r="M639" s="28"/>
      <c r="N639" s="52">
        <v>0</v>
      </c>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row>
    <row r="640" spans="1:50" ht="23.7" customHeight="1">
      <c r="A640" s="9" t="s">
        <v>632</v>
      </c>
      <c r="B640" s="9"/>
      <c r="C640" s="28">
        <v>0</v>
      </c>
      <c r="D640" s="28">
        <v>0</v>
      </c>
      <c r="E640" s="28">
        <v>63</v>
      </c>
      <c r="F640" s="28">
        <v>0</v>
      </c>
      <c r="G640" s="28">
        <v>0</v>
      </c>
      <c r="H640" s="40">
        <v>0</v>
      </c>
      <c r="I640" s="40">
        <v>0</v>
      </c>
      <c r="J640" s="28">
        <v>0</v>
      </c>
      <c r="K640" s="28"/>
      <c r="L640" s="28">
        <v>0</v>
      </c>
      <c r="M640" s="28"/>
      <c r="N640" s="52">
        <v>0</v>
      </c>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row>
    <row r="641" spans="1:50" ht="23.7" customHeight="1">
      <c r="A641" s="9" t="s">
        <v>633</v>
      </c>
      <c r="B641" s="9"/>
      <c r="C641" s="28">
        <v>0</v>
      </c>
      <c r="D641" s="28">
        <v>0</v>
      </c>
      <c r="E641" s="28">
        <v>102</v>
      </c>
      <c r="F641" s="28">
        <v>0</v>
      </c>
      <c r="G641" s="28">
        <v>0</v>
      </c>
      <c r="H641" s="40">
        <v>0</v>
      </c>
      <c r="I641" s="40">
        <v>0</v>
      </c>
      <c r="J641" s="28">
        <v>0</v>
      </c>
      <c r="K641" s="28"/>
      <c r="L641" s="28">
        <v>0</v>
      </c>
      <c r="M641" s="28"/>
      <c r="N641" s="52">
        <v>0</v>
      </c>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row>
    <row r="642" spans="1:50" ht="35.35" customHeight="1">
      <c r="A642" s="9" t="s">
        <v>634</v>
      </c>
      <c r="B642" s="9"/>
      <c r="C642" s="28">
        <v>0</v>
      </c>
      <c r="D642" s="28">
        <v>0</v>
      </c>
      <c r="E642" s="28">
        <v>76</v>
      </c>
      <c r="F642" s="28">
        <v>0</v>
      </c>
      <c r="G642" s="28">
        <v>0</v>
      </c>
      <c r="H642" s="40">
        <v>0</v>
      </c>
      <c r="I642" s="40">
        <v>0</v>
      </c>
      <c r="J642" s="28">
        <v>0</v>
      </c>
      <c r="K642" s="28"/>
      <c r="L642" s="28">
        <v>0</v>
      </c>
      <c r="M642" s="28"/>
      <c r="N642" s="52">
        <v>0</v>
      </c>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row>
    <row r="643" spans="1:50" ht="37.25" customHeight="1">
      <c r="A643" s="9" t="s">
        <v>635</v>
      </c>
      <c r="B643" s="9"/>
      <c r="C643" s="28">
        <v>0</v>
      </c>
      <c r="D643" s="28">
        <v>0</v>
      </c>
      <c r="E643" s="28">
        <v>255</v>
      </c>
      <c r="F643" s="28">
        <v>0</v>
      </c>
      <c r="G643" s="28">
        <v>0</v>
      </c>
      <c r="H643" s="40">
        <v>0</v>
      </c>
      <c r="I643" s="40">
        <v>0</v>
      </c>
      <c r="J643" s="28">
        <v>0</v>
      </c>
      <c r="K643" s="28"/>
      <c r="L643" s="28">
        <v>0</v>
      </c>
      <c r="M643" s="28"/>
      <c r="N643" s="52">
        <v>0</v>
      </c>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row>
    <row r="644" spans="1:50" ht="39.85" customHeight="1">
      <c r="A644" s="6" t="s">
        <v>636</v>
      </c>
      <c r="B644" s="6"/>
      <c r="C644" s="28">
        <v>0</v>
      </c>
      <c r="D644" s="28">
        <v>0</v>
      </c>
      <c r="E644" s="28">
        <v>180</v>
      </c>
      <c r="F644" s="28">
        <v>0</v>
      </c>
      <c r="G644" s="28">
        <v>0</v>
      </c>
      <c r="H644" s="40">
        <v>0</v>
      </c>
      <c r="I644" s="40">
        <v>0</v>
      </c>
      <c r="J644" s="27">
        <v>0</v>
      </c>
      <c r="K644" s="27"/>
      <c r="L644" s="27">
        <v>0</v>
      </c>
      <c r="M644" s="27"/>
      <c r="N644" s="52">
        <v>0</v>
      </c>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row>
    <row r="645" spans="1:50" ht="23.7" customHeight="1">
      <c r="A645" s="9" t="s">
        <v>637</v>
      </c>
      <c r="B645" s="9"/>
      <c r="C645" s="28">
        <v>0</v>
      </c>
      <c r="D645" s="28">
        <v>0</v>
      </c>
      <c r="E645" s="28">
        <v>60</v>
      </c>
      <c r="F645" s="28">
        <v>0</v>
      </c>
      <c r="G645" s="28">
        <v>0</v>
      </c>
      <c r="H645" s="40">
        <v>0</v>
      </c>
      <c r="I645" s="40">
        <v>0</v>
      </c>
      <c r="J645" s="28">
        <v>0</v>
      </c>
      <c r="K645" s="28"/>
      <c r="L645" s="28">
        <v>0</v>
      </c>
      <c r="M645" s="28"/>
      <c r="N645" s="52">
        <v>0</v>
      </c>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row>
    <row r="646" spans="1:50" ht="23.7" customHeight="1">
      <c r="A646" s="9" t="s">
        <v>638</v>
      </c>
      <c r="B646" s="9"/>
      <c r="C646" s="28">
        <v>0</v>
      </c>
      <c r="D646" s="28">
        <v>0</v>
      </c>
      <c r="E646" s="28">
        <v>135</v>
      </c>
      <c r="F646" s="28">
        <v>0</v>
      </c>
      <c r="G646" s="28">
        <v>0</v>
      </c>
      <c r="H646" s="40">
        <v>0</v>
      </c>
      <c r="I646" s="40">
        <v>0</v>
      </c>
      <c r="J646" s="28">
        <v>0</v>
      </c>
      <c r="K646" s="28"/>
      <c r="L646" s="28">
        <v>0</v>
      </c>
      <c r="M646" s="28"/>
      <c r="N646" s="52">
        <v>0</v>
      </c>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row>
    <row r="647" spans="1:50" ht="23.7" customHeight="1">
      <c r="A647" s="9" t="s">
        <v>639</v>
      </c>
      <c r="B647" s="9"/>
      <c r="C647" s="28">
        <v>0</v>
      </c>
      <c r="D647" s="28">
        <v>0</v>
      </c>
      <c r="E647" s="28">
        <v>285</v>
      </c>
      <c r="F647" s="28">
        <v>0</v>
      </c>
      <c r="G647" s="28">
        <v>0</v>
      </c>
      <c r="H647" s="40">
        <v>0</v>
      </c>
      <c r="I647" s="40">
        <v>0</v>
      </c>
      <c r="J647" s="28">
        <v>0</v>
      </c>
      <c r="K647" s="28"/>
      <c r="L647" s="28">
        <v>0</v>
      </c>
      <c r="M647" s="28"/>
      <c r="N647" s="52">
        <v>0</v>
      </c>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row>
    <row r="648" spans="1:50" ht="46.05" customHeight="1">
      <c r="A648" s="6" t="s">
        <v>640</v>
      </c>
      <c r="B648" s="6"/>
      <c r="C648" s="25">
        <v>0</v>
      </c>
      <c r="D648" s="25">
        <v>0</v>
      </c>
      <c r="E648" s="25">
        <v>0</v>
      </c>
      <c r="F648" s="25">
        <v>0</v>
      </c>
      <c r="G648" s="25">
        <v>4082</v>
      </c>
      <c r="H648" s="37">
        <v>0</v>
      </c>
      <c r="I648" s="37">
        <v>0</v>
      </c>
      <c r="J648" s="25">
        <v>0</v>
      </c>
      <c r="K648" s="25"/>
      <c r="L648" s="25">
        <v>0</v>
      </c>
      <c r="M648" s="25"/>
      <c r="N648" s="49">
        <v>0</v>
      </c>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row>
    <row r="649" spans="1:50" ht="34.05" customHeight="1">
      <c r="A649" s="9" t="s">
        <v>641</v>
      </c>
      <c r="B649" s="9"/>
      <c r="C649" s="25">
        <v>0</v>
      </c>
      <c r="D649" s="25">
        <v>0</v>
      </c>
      <c r="E649" s="25">
        <v>0</v>
      </c>
      <c r="F649" s="25">
        <v>0</v>
      </c>
      <c r="G649" s="25">
        <v>4269</v>
      </c>
      <c r="H649" s="37">
        <v>0</v>
      </c>
      <c r="I649" s="37">
        <v>0</v>
      </c>
      <c r="J649" s="25">
        <v>0</v>
      </c>
      <c r="K649" s="25"/>
      <c r="L649" s="25">
        <v>0</v>
      </c>
      <c r="M649" s="25"/>
      <c r="N649" s="49">
        <v>0</v>
      </c>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row>
    <row r="650" spans="1:50" ht="23.7" customHeight="1">
      <c r="A650" s="9" t="s">
        <v>642</v>
      </c>
      <c r="B650" s="9"/>
      <c r="C650" s="25">
        <v>0</v>
      </c>
      <c r="D650" s="25">
        <v>0</v>
      </c>
      <c r="E650" s="25">
        <v>0</v>
      </c>
      <c r="F650" s="25">
        <v>0</v>
      </c>
      <c r="G650" s="25">
        <v>2988</v>
      </c>
      <c r="H650" s="37">
        <v>0</v>
      </c>
      <c r="I650" s="37">
        <v>0</v>
      </c>
      <c r="J650" s="25">
        <v>0</v>
      </c>
      <c r="K650" s="25"/>
      <c r="L650" s="25">
        <v>0</v>
      </c>
      <c r="M650" s="25"/>
      <c r="N650" s="49">
        <v>0</v>
      </c>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row>
    <row r="651" spans="1:50" ht="23.7" customHeight="1">
      <c r="A651" s="6" t="s">
        <v>643</v>
      </c>
      <c r="B651" s="6"/>
      <c r="C651" s="25">
        <v>0</v>
      </c>
      <c r="D651" s="25">
        <v>0</v>
      </c>
      <c r="E651" s="25">
        <v>0</v>
      </c>
      <c r="F651" s="25">
        <v>0</v>
      </c>
      <c r="G651" s="25">
        <v>3386</v>
      </c>
      <c r="H651" s="37">
        <v>0</v>
      </c>
      <c r="I651" s="37">
        <v>0</v>
      </c>
      <c r="J651" s="25">
        <v>0</v>
      </c>
      <c r="K651" s="25"/>
      <c r="L651" s="25">
        <v>0</v>
      </c>
      <c r="M651" s="25"/>
      <c r="N651" s="49">
        <v>0</v>
      </c>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row>
    <row r="652" spans="1:50" ht="37.6" customHeight="1">
      <c r="A652" s="6" t="s">
        <v>644</v>
      </c>
      <c r="B652" s="6"/>
      <c r="C652" s="25">
        <v>0</v>
      </c>
      <c r="D652" s="25">
        <v>0</v>
      </c>
      <c r="E652" s="25">
        <v>0</v>
      </c>
      <c r="F652" s="25">
        <v>0</v>
      </c>
      <c r="G652" s="25">
        <v>3318</v>
      </c>
      <c r="H652" s="37">
        <v>0</v>
      </c>
      <c r="I652" s="37">
        <v>0</v>
      </c>
      <c r="J652" s="25">
        <v>0</v>
      </c>
      <c r="K652" s="25"/>
      <c r="L652" s="25">
        <v>0</v>
      </c>
      <c r="M652" s="25"/>
      <c r="N652" s="49">
        <v>0</v>
      </c>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row>
    <row r="653" spans="1:50" ht="41.75" customHeight="1">
      <c r="A653" s="6" t="s">
        <v>645</v>
      </c>
      <c r="B653" s="6"/>
      <c r="C653" s="25">
        <v>0</v>
      </c>
      <c r="D653" s="25">
        <v>0</v>
      </c>
      <c r="E653" s="25">
        <v>0</v>
      </c>
      <c r="F653" s="25">
        <v>0</v>
      </c>
      <c r="G653" s="25">
        <v>1048.25</v>
      </c>
      <c r="H653" s="37">
        <v>0</v>
      </c>
      <c r="I653" s="37">
        <v>0</v>
      </c>
      <c r="J653" s="25">
        <v>0</v>
      </c>
      <c r="K653" s="25"/>
      <c r="L653" s="25">
        <v>0</v>
      </c>
      <c r="M653" s="25"/>
      <c r="N653" s="49">
        <v>0</v>
      </c>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row>
    <row r="654" spans="1:50" ht="50.8" customHeight="1">
      <c r="A654" s="6" t="s">
        <v>646</v>
      </c>
      <c r="B654" s="6"/>
      <c r="C654" s="25">
        <v>0</v>
      </c>
      <c r="D654" s="25">
        <v>0</v>
      </c>
      <c r="E654" s="25">
        <v>0</v>
      </c>
      <c r="F654" s="25">
        <v>0</v>
      </c>
      <c r="G654" s="25">
        <v>2408</v>
      </c>
      <c r="H654" s="37">
        <v>0</v>
      </c>
      <c r="I654" s="37">
        <v>0</v>
      </c>
      <c r="J654" s="25">
        <v>0</v>
      </c>
      <c r="K654" s="25"/>
      <c r="L654" s="25">
        <v>0</v>
      </c>
      <c r="M654" s="25"/>
      <c r="N654" s="49">
        <v>0</v>
      </c>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row>
    <row r="655" spans="1:50" ht="23.7" customHeight="1">
      <c r="A655" s="9" t="s">
        <v>647</v>
      </c>
      <c r="B655" s="9"/>
      <c r="C655" s="25">
        <v>0</v>
      </c>
      <c r="D655" s="25">
        <v>0</v>
      </c>
      <c r="E655" s="25">
        <v>0</v>
      </c>
      <c r="F655" s="25">
        <v>0</v>
      </c>
      <c r="G655" s="25">
        <v>0</v>
      </c>
      <c r="H655" s="37">
        <v>0</v>
      </c>
      <c r="I655" s="37">
        <v>0</v>
      </c>
      <c r="J655" s="25">
        <v>0</v>
      </c>
      <c r="K655" s="25"/>
      <c r="L655" s="25">
        <v>183</v>
      </c>
      <c r="M655" s="25"/>
      <c r="N655" s="49">
        <v>0</v>
      </c>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row>
    <row r="656" spans="1:50" ht="33.3" customHeight="1">
      <c r="A656" s="6" t="s">
        <v>648</v>
      </c>
      <c r="B656" s="6"/>
      <c r="C656" s="25">
        <v>0</v>
      </c>
      <c r="D656" s="25">
        <v>0</v>
      </c>
      <c r="E656" s="25">
        <v>0</v>
      </c>
      <c r="F656" s="25">
        <v>0</v>
      </c>
      <c r="G656" s="25">
        <v>4343</v>
      </c>
      <c r="H656" s="37">
        <v>0</v>
      </c>
      <c r="I656" s="37">
        <v>0</v>
      </c>
      <c r="J656" s="25">
        <v>0</v>
      </c>
      <c r="K656" s="25"/>
      <c r="L656" s="25">
        <v>0</v>
      </c>
      <c r="M656" s="25"/>
      <c r="N656" s="49">
        <v>0</v>
      </c>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row>
    <row r="657" spans="1:50" ht="39.75" customHeight="1">
      <c r="A657" s="6" t="s">
        <v>649</v>
      </c>
      <c r="B657" s="6"/>
      <c r="C657" s="25">
        <v>0</v>
      </c>
      <c r="D657" s="25">
        <v>0</v>
      </c>
      <c r="E657" s="25">
        <v>0</v>
      </c>
      <c r="F657" s="25">
        <v>0</v>
      </c>
      <c r="G657" s="25">
        <v>9</v>
      </c>
      <c r="H657" s="37">
        <v>0</v>
      </c>
      <c r="I657" s="37">
        <v>0</v>
      </c>
      <c r="J657" s="25">
        <v>0</v>
      </c>
      <c r="K657" s="25"/>
      <c r="L657" s="25">
        <v>0</v>
      </c>
      <c r="M657" s="25"/>
      <c r="N657" s="49">
        <v>0</v>
      </c>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row>
    <row r="658" spans="1:50" ht="46.05" customHeight="1">
      <c r="A658" s="9" t="s">
        <v>650</v>
      </c>
      <c r="B658" s="9"/>
      <c r="C658" s="25">
        <v>0</v>
      </c>
      <c r="D658" s="25">
        <v>0</v>
      </c>
      <c r="E658" s="25">
        <v>0</v>
      </c>
      <c r="F658" s="25">
        <v>0</v>
      </c>
      <c r="G658" s="25">
        <v>12616.5</v>
      </c>
      <c r="H658" s="37">
        <v>0</v>
      </c>
      <c r="I658" s="37">
        <v>0</v>
      </c>
      <c r="J658" s="25">
        <v>0</v>
      </c>
      <c r="K658" s="25"/>
      <c r="L658" s="25">
        <v>0</v>
      </c>
      <c r="M658" s="25"/>
      <c r="N658" s="49">
        <v>0</v>
      </c>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row>
    <row r="659" spans="1:50" ht="23.7" customHeight="1">
      <c r="A659" s="6" t="s">
        <v>651</v>
      </c>
      <c r="B659" s="6"/>
      <c r="C659" s="25">
        <v>0</v>
      </c>
      <c r="D659" s="25">
        <v>0</v>
      </c>
      <c r="E659" s="25">
        <v>0</v>
      </c>
      <c r="F659" s="25">
        <v>0</v>
      </c>
      <c r="G659" s="25">
        <v>44660.6</v>
      </c>
      <c r="H659" s="37">
        <v>0</v>
      </c>
      <c r="I659" s="37">
        <v>0</v>
      </c>
      <c r="J659" s="25">
        <v>0</v>
      </c>
      <c r="K659" s="25"/>
      <c r="L659" s="25">
        <v>0</v>
      </c>
      <c r="M659" s="25"/>
      <c r="N659" s="49">
        <v>0</v>
      </c>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row>
    <row r="660" spans="1:50" ht="23.7" customHeight="1">
      <c r="A660" s="9" t="s">
        <v>652</v>
      </c>
      <c r="B660" s="9"/>
      <c r="C660" s="25">
        <v>0</v>
      </c>
      <c r="D660" s="25">
        <v>0</v>
      </c>
      <c r="E660" s="25">
        <v>0</v>
      </c>
      <c r="F660" s="25">
        <v>0</v>
      </c>
      <c r="G660" s="25">
        <v>73.7</v>
      </c>
      <c r="H660" s="37">
        <v>0</v>
      </c>
      <c r="I660" s="37">
        <v>0</v>
      </c>
      <c r="J660" s="25">
        <v>0</v>
      </c>
      <c r="K660" s="25"/>
      <c r="L660" s="25">
        <v>0</v>
      </c>
      <c r="M660" s="25"/>
      <c r="N660" s="49">
        <v>0</v>
      </c>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row>
    <row r="661" spans="1:50" ht="23.7" customHeight="1">
      <c r="A661" s="9" t="s">
        <v>653</v>
      </c>
      <c r="B661" s="9"/>
      <c r="C661" s="25">
        <v>0</v>
      </c>
      <c r="D661" s="25">
        <v>0</v>
      </c>
      <c r="E661" s="25">
        <v>0</v>
      </c>
      <c r="F661" s="25">
        <v>0</v>
      </c>
      <c r="G661" s="25">
        <v>19</v>
      </c>
      <c r="H661" s="37">
        <v>0</v>
      </c>
      <c r="I661" s="37">
        <v>0</v>
      </c>
      <c r="J661" s="25">
        <v>0</v>
      </c>
      <c r="K661" s="25"/>
      <c r="L661" s="25">
        <v>0</v>
      </c>
      <c r="M661" s="25"/>
      <c r="N661" s="49">
        <v>0</v>
      </c>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row>
    <row r="662" spans="1:50" ht="23.7" customHeight="1">
      <c r="A662" s="9" t="s">
        <v>654</v>
      </c>
      <c r="B662" s="9"/>
      <c r="C662" s="25">
        <v>0</v>
      </c>
      <c r="D662" s="25">
        <v>0</v>
      </c>
      <c r="E662" s="25">
        <v>0</v>
      </c>
      <c r="F662" s="25">
        <v>0</v>
      </c>
      <c r="G662" s="25">
        <v>38</v>
      </c>
      <c r="H662" s="37">
        <v>0</v>
      </c>
      <c r="I662" s="37">
        <v>0</v>
      </c>
      <c r="J662" s="25">
        <v>0</v>
      </c>
      <c r="K662" s="25"/>
      <c r="L662" s="25">
        <v>0</v>
      </c>
      <c r="M662" s="25"/>
      <c r="N662" s="49">
        <v>0</v>
      </c>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row>
    <row r="663" spans="1:50" ht="23.7" customHeight="1">
      <c r="A663" s="6" t="s">
        <v>655</v>
      </c>
      <c r="B663" s="6"/>
      <c r="C663" s="25">
        <v>0</v>
      </c>
      <c r="D663" s="25">
        <v>0</v>
      </c>
      <c r="E663" s="25">
        <v>37</v>
      </c>
      <c r="F663" s="25">
        <v>0</v>
      </c>
      <c r="G663" s="25">
        <v>0</v>
      </c>
      <c r="H663" s="37">
        <v>0</v>
      </c>
      <c r="I663" s="37">
        <v>0</v>
      </c>
      <c r="J663" s="25">
        <v>0</v>
      </c>
      <c r="K663" s="25"/>
      <c r="L663" s="25">
        <v>0</v>
      </c>
      <c r="M663" s="25"/>
      <c r="N663" s="49">
        <v>0</v>
      </c>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row>
    <row r="664" spans="1:50" ht="23.7" customHeight="1">
      <c r="A664" s="6" t="s">
        <v>656</v>
      </c>
      <c r="B664" s="6"/>
      <c r="C664" s="25">
        <v>0</v>
      </c>
      <c r="D664" s="25">
        <v>0</v>
      </c>
      <c r="E664" s="25">
        <v>92</v>
      </c>
      <c r="F664" s="25">
        <v>0</v>
      </c>
      <c r="G664" s="25">
        <v>0</v>
      </c>
      <c r="H664" s="37">
        <v>0</v>
      </c>
      <c r="I664" s="37">
        <v>0</v>
      </c>
      <c r="J664" s="25">
        <v>0</v>
      </c>
      <c r="K664" s="25"/>
      <c r="L664" s="25">
        <v>0</v>
      </c>
      <c r="M664" s="25"/>
      <c r="N664" s="49">
        <v>0</v>
      </c>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row>
    <row r="665" spans="1:50" ht="23.7" customHeight="1">
      <c r="A665" s="6" t="s">
        <v>657</v>
      </c>
      <c r="B665" s="6"/>
      <c r="C665" s="25">
        <v>0</v>
      </c>
      <c r="D665" s="25">
        <v>0</v>
      </c>
      <c r="E665" s="25">
        <v>217</v>
      </c>
      <c r="F665" s="25">
        <v>0</v>
      </c>
      <c r="G665" s="25">
        <v>0</v>
      </c>
      <c r="H665" s="37">
        <v>0</v>
      </c>
      <c r="I665" s="37">
        <v>0</v>
      </c>
      <c r="J665" s="25">
        <v>0</v>
      </c>
      <c r="K665" s="25"/>
      <c r="L665" s="25">
        <v>0</v>
      </c>
      <c r="M665" s="25"/>
      <c r="N665" s="49">
        <v>0</v>
      </c>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row>
    <row r="666" spans="1:50" ht="23.7" customHeight="1">
      <c r="A666" s="6" t="s">
        <v>658</v>
      </c>
      <c r="B666" s="6"/>
      <c r="C666" s="25">
        <v>0</v>
      </c>
      <c r="D666" s="25">
        <v>0</v>
      </c>
      <c r="E666" s="25">
        <v>20</v>
      </c>
      <c r="F666" s="25">
        <v>0</v>
      </c>
      <c r="G666" s="25">
        <v>0</v>
      </c>
      <c r="H666" s="37">
        <v>0</v>
      </c>
      <c r="I666" s="37">
        <v>0</v>
      </c>
      <c r="J666" s="25">
        <v>0</v>
      </c>
      <c r="K666" s="25"/>
      <c r="L666" s="25">
        <v>0</v>
      </c>
      <c r="M666" s="25"/>
      <c r="N666" s="49">
        <v>0</v>
      </c>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row>
    <row r="667" spans="1:50" ht="23.7" customHeight="1">
      <c r="A667" s="9" t="s">
        <v>659</v>
      </c>
      <c r="B667" s="9"/>
      <c r="C667" s="25">
        <v>0</v>
      </c>
      <c r="D667" s="25">
        <v>0</v>
      </c>
      <c r="E667" s="25">
        <v>85</v>
      </c>
      <c r="F667" s="25">
        <v>0</v>
      </c>
      <c r="G667" s="25">
        <v>0</v>
      </c>
      <c r="H667" s="37">
        <v>0</v>
      </c>
      <c r="I667" s="37">
        <v>0</v>
      </c>
      <c r="J667" s="25">
        <v>0</v>
      </c>
      <c r="K667" s="25"/>
      <c r="L667" s="25">
        <v>0</v>
      </c>
      <c r="M667" s="25"/>
      <c r="N667" s="49">
        <v>0</v>
      </c>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row>
    <row r="668" spans="1:50" ht="23.7" customHeight="1">
      <c r="A668" s="9" t="s">
        <v>660</v>
      </c>
      <c r="B668" s="9"/>
      <c r="C668" s="25">
        <v>0</v>
      </c>
      <c r="D668" s="25">
        <v>0</v>
      </c>
      <c r="E668" s="25">
        <v>50</v>
      </c>
      <c r="F668" s="25">
        <v>0</v>
      </c>
      <c r="G668" s="25">
        <v>0</v>
      </c>
      <c r="H668" s="37">
        <v>0</v>
      </c>
      <c r="I668" s="37">
        <v>0</v>
      </c>
      <c r="J668" s="25">
        <v>0</v>
      </c>
      <c r="K668" s="25"/>
      <c r="L668" s="25">
        <v>0</v>
      </c>
      <c r="M668" s="25"/>
      <c r="N668" s="49">
        <v>0</v>
      </c>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row>
    <row r="669" spans="1:50" ht="45.3" customHeight="1">
      <c r="A669" s="9" t="s">
        <v>661</v>
      </c>
      <c r="B669" s="9"/>
      <c r="C669" s="25">
        <v>0</v>
      </c>
      <c r="D669" s="25">
        <v>0</v>
      </c>
      <c r="E669" s="25">
        <v>82</v>
      </c>
      <c r="F669" s="25">
        <v>0</v>
      </c>
      <c r="G669" s="25">
        <v>0</v>
      </c>
      <c r="H669" s="37">
        <v>0</v>
      </c>
      <c r="I669" s="37">
        <v>0</v>
      </c>
      <c r="J669" s="25">
        <v>0</v>
      </c>
      <c r="K669" s="25"/>
      <c r="L669" s="25">
        <v>0</v>
      </c>
      <c r="M669" s="25"/>
      <c r="N669" s="49">
        <v>0</v>
      </c>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row>
    <row r="670" spans="1:50" ht="23.7" customHeight="1">
      <c r="A670" s="6" t="s">
        <v>662</v>
      </c>
      <c r="B670" s="6"/>
      <c r="C670" s="25">
        <v>0</v>
      </c>
      <c r="D670" s="25">
        <v>0</v>
      </c>
      <c r="E670" s="25">
        <v>60</v>
      </c>
      <c r="F670" s="25">
        <v>0</v>
      </c>
      <c r="G670" s="25">
        <v>0</v>
      </c>
      <c r="H670" s="37">
        <v>0</v>
      </c>
      <c r="I670" s="37">
        <v>0</v>
      </c>
      <c r="J670" s="25">
        <v>0</v>
      </c>
      <c r="K670" s="25"/>
      <c r="L670" s="25">
        <v>0</v>
      </c>
      <c r="M670" s="25"/>
      <c r="N670" s="49">
        <v>0</v>
      </c>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row>
    <row r="671" spans="1:50" ht="23.7" customHeight="1">
      <c r="A671" s="6" t="s">
        <v>663</v>
      </c>
      <c r="B671" s="6"/>
      <c r="C671" s="25">
        <v>0</v>
      </c>
      <c r="D671" s="25">
        <v>0</v>
      </c>
      <c r="E671" s="25">
        <v>150</v>
      </c>
      <c r="F671" s="25">
        <v>0</v>
      </c>
      <c r="G671" s="25">
        <v>0</v>
      </c>
      <c r="H671" s="37">
        <v>0</v>
      </c>
      <c r="I671" s="37">
        <v>0</v>
      </c>
      <c r="J671" s="25">
        <v>0</v>
      </c>
      <c r="K671" s="25"/>
      <c r="L671" s="25">
        <v>0</v>
      </c>
      <c r="M671" s="25"/>
      <c r="N671" s="49">
        <v>0</v>
      </c>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row>
    <row r="672" spans="1:50" ht="23.7" customHeight="1">
      <c r="A672" s="9" t="s">
        <v>664</v>
      </c>
      <c r="B672" s="9"/>
      <c r="C672" s="25">
        <v>0</v>
      </c>
      <c r="D672" s="25">
        <v>0</v>
      </c>
      <c r="E672" s="25">
        <v>5</v>
      </c>
      <c r="F672" s="25">
        <v>0</v>
      </c>
      <c r="G672" s="25">
        <v>0</v>
      </c>
      <c r="H672" s="37">
        <v>0</v>
      </c>
      <c r="I672" s="37">
        <v>0</v>
      </c>
      <c r="J672" s="25">
        <v>0</v>
      </c>
      <c r="K672" s="25"/>
      <c r="L672" s="25">
        <v>0</v>
      </c>
      <c r="M672" s="25"/>
      <c r="N672" s="49">
        <v>0</v>
      </c>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row>
    <row r="673" spans="1:50" ht="23.7" customHeight="1">
      <c r="A673" s="9" t="s">
        <v>665</v>
      </c>
      <c r="B673" s="9"/>
      <c r="C673" s="25">
        <v>0</v>
      </c>
      <c r="D673" s="25">
        <v>0</v>
      </c>
      <c r="E673" s="25">
        <v>65</v>
      </c>
      <c r="F673" s="25">
        <v>0</v>
      </c>
      <c r="G673" s="25">
        <v>0</v>
      </c>
      <c r="H673" s="37">
        <v>0</v>
      </c>
      <c r="I673" s="37">
        <v>0</v>
      </c>
      <c r="J673" s="25">
        <v>0</v>
      </c>
      <c r="K673" s="25"/>
      <c r="L673" s="25">
        <v>0</v>
      </c>
      <c r="M673" s="25"/>
      <c r="N673" s="49">
        <v>0</v>
      </c>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row>
    <row r="674" spans="1:50" ht="23.7" customHeight="1">
      <c r="A674" s="9" t="s">
        <v>666</v>
      </c>
      <c r="B674" s="9"/>
      <c r="C674" s="25">
        <v>0</v>
      </c>
      <c r="D674" s="25">
        <v>0</v>
      </c>
      <c r="E674" s="25">
        <v>40</v>
      </c>
      <c r="F674" s="25">
        <v>0</v>
      </c>
      <c r="G674" s="25">
        <v>0</v>
      </c>
      <c r="H674" s="37">
        <v>0</v>
      </c>
      <c r="I674" s="37">
        <v>0</v>
      </c>
      <c r="J674" s="25">
        <v>0</v>
      </c>
      <c r="K674" s="25"/>
      <c r="L674" s="25">
        <v>0</v>
      </c>
      <c r="M674" s="25"/>
      <c r="N674" s="49">
        <v>0</v>
      </c>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row>
    <row r="675" spans="1:50" ht="23.7" customHeight="1">
      <c r="A675" s="9" t="s">
        <v>667</v>
      </c>
      <c r="B675" s="9"/>
      <c r="C675" s="25">
        <v>0</v>
      </c>
      <c r="D675" s="25">
        <v>0</v>
      </c>
      <c r="E675" s="25">
        <v>135</v>
      </c>
      <c r="F675" s="25">
        <v>0</v>
      </c>
      <c r="G675" s="25">
        <v>0</v>
      </c>
      <c r="H675" s="37">
        <v>0</v>
      </c>
      <c r="I675" s="37">
        <v>0</v>
      </c>
      <c r="J675" s="25">
        <v>0</v>
      </c>
      <c r="K675" s="25"/>
      <c r="L675" s="25">
        <v>0</v>
      </c>
      <c r="M675" s="25"/>
      <c r="N675" s="49">
        <v>0</v>
      </c>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row>
    <row r="676" spans="1:50" ht="23.7" customHeight="1">
      <c r="A676" s="9" t="s">
        <v>668</v>
      </c>
      <c r="B676" s="9"/>
      <c r="C676" s="25">
        <v>0</v>
      </c>
      <c r="D676" s="25">
        <v>0</v>
      </c>
      <c r="E676" s="25">
        <v>172</v>
      </c>
      <c r="F676" s="25">
        <v>0</v>
      </c>
      <c r="G676" s="25">
        <v>0</v>
      </c>
      <c r="H676" s="37">
        <v>0</v>
      </c>
      <c r="I676" s="37">
        <v>0</v>
      </c>
      <c r="J676" s="25">
        <v>0</v>
      </c>
      <c r="K676" s="25"/>
      <c r="L676" s="25">
        <v>0</v>
      </c>
      <c r="M676" s="25"/>
      <c r="N676" s="49">
        <v>0</v>
      </c>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row>
    <row r="677" spans="1:50" ht="23.7" customHeight="1">
      <c r="A677" s="9" t="s">
        <v>669</v>
      </c>
      <c r="B677" s="9"/>
      <c r="C677" s="25">
        <v>0</v>
      </c>
      <c r="D677" s="25">
        <v>0</v>
      </c>
      <c r="E677" s="25">
        <v>50</v>
      </c>
      <c r="F677" s="25">
        <v>0</v>
      </c>
      <c r="G677" s="25">
        <v>0</v>
      </c>
      <c r="H677" s="37">
        <v>0</v>
      </c>
      <c r="I677" s="37">
        <v>0</v>
      </c>
      <c r="J677" s="25">
        <v>0</v>
      </c>
      <c r="K677" s="25"/>
      <c r="L677" s="25">
        <v>0</v>
      </c>
      <c r="M677" s="25"/>
      <c r="N677" s="49">
        <v>0</v>
      </c>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row>
    <row r="678" spans="1:50" ht="46.6" customHeight="1">
      <c r="A678" s="9" t="s">
        <v>670</v>
      </c>
      <c r="B678" s="9"/>
      <c r="C678" s="25">
        <v>0</v>
      </c>
      <c r="D678" s="25">
        <v>0</v>
      </c>
      <c r="E678" s="25">
        <v>185</v>
      </c>
      <c r="F678" s="25">
        <v>0</v>
      </c>
      <c r="G678" s="25">
        <v>0</v>
      </c>
      <c r="H678" s="37">
        <v>0</v>
      </c>
      <c r="I678" s="37">
        <v>0</v>
      </c>
      <c r="J678" s="25">
        <v>0</v>
      </c>
      <c r="K678" s="25"/>
      <c r="L678" s="25">
        <v>0</v>
      </c>
      <c r="M678" s="25"/>
      <c r="N678" s="49">
        <v>0</v>
      </c>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row>
    <row r="679" spans="1:50" ht="46.6" customHeight="1">
      <c r="A679" s="9" t="s">
        <v>671</v>
      </c>
      <c r="B679" s="9"/>
      <c r="C679" s="25">
        <v>0</v>
      </c>
      <c r="D679" s="25">
        <v>0</v>
      </c>
      <c r="E679" s="25">
        <v>135</v>
      </c>
      <c r="F679" s="25">
        <v>0</v>
      </c>
      <c r="G679" s="25">
        <v>0</v>
      </c>
      <c r="H679" s="37">
        <v>0</v>
      </c>
      <c r="I679" s="37">
        <v>0</v>
      </c>
      <c r="J679" s="25">
        <v>0</v>
      </c>
      <c r="K679" s="25"/>
      <c r="L679" s="25">
        <v>0</v>
      </c>
      <c r="M679" s="25"/>
      <c r="N679" s="49">
        <v>0</v>
      </c>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row>
    <row r="680" spans="1:50" ht="46.6" customHeight="1">
      <c r="A680" s="9" t="s">
        <v>672</v>
      </c>
      <c r="B680" s="9"/>
      <c r="C680" s="25">
        <v>0</v>
      </c>
      <c r="D680" s="25">
        <v>0</v>
      </c>
      <c r="E680" s="25">
        <v>85</v>
      </c>
      <c r="F680" s="25">
        <v>0</v>
      </c>
      <c r="G680" s="25">
        <v>0</v>
      </c>
      <c r="H680" s="37">
        <v>0</v>
      </c>
      <c r="I680" s="37">
        <v>0</v>
      </c>
      <c r="J680" s="25">
        <v>0</v>
      </c>
      <c r="K680" s="25"/>
      <c r="L680" s="25">
        <v>0</v>
      </c>
      <c r="M680" s="25"/>
      <c r="N680" s="49">
        <v>0</v>
      </c>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row>
    <row r="681" spans="1:50" ht="46.6" customHeight="1">
      <c r="A681" s="9" t="s">
        <v>673</v>
      </c>
      <c r="B681" s="9"/>
      <c r="C681" s="25">
        <v>0</v>
      </c>
      <c r="D681" s="25">
        <v>0</v>
      </c>
      <c r="E681" s="25">
        <v>35</v>
      </c>
      <c r="F681" s="25">
        <v>0</v>
      </c>
      <c r="G681" s="25">
        <v>0</v>
      </c>
      <c r="H681" s="37">
        <v>0</v>
      </c>
      <c r="I681" s="37">
        <v>0</v>
      </c>
      <c r="J681" s="25">
        <v>0</v>
      </c>
      <c r="K681" s="25"/>
      <c r="L681" s="25">
        <v>0</v>
      </c>
      <c r="M681" s="25"/>
      <c r="N681" s="49">
        <v>0</v>
      </c>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row>
    <row r="682" spans="1:50" ht="46.6" customHeight="1">
      <c r="A682" s="9" t="s">
        <v>674</v>
      </c>
      <c r="B682" s="9"/>
      <c r="C682" s="25">
        <v>0</v>
      </c>
      <c r="D682" s="25">
        <v>0</v>
      </c>
      <c r="E682" s="25">
        <v>80</v>
      </c>
      <c r="F682" s="25">
        <v>0</v>
      </c>
      <c r="G682" s="25">
        <v>0</v>
      </c>
      <c r="H682" s="37">
        <v>0</v>
      </c>
      <c r="I682" s="37">
        <v>0</v>
      </c>
      <c r="J682" s="25">
        <v>0</v>
      </c>
      <c r="K682" s="25"/>
      <c r="L682" s="25">
        <v>0</v>
      </c>
      <c r="M682" s="25"/>
      <c r="N682" s="49">
        <v>0</v>
      </c>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row>
    <row r="683" spans="1:50" ht="23.7" customHeight="1">
      <c r="A683" s="9" t="s">
        <v>675</v>
      </c>
      <c r="B683" s="9"/>
      <c r="C683" s="25">
        <v>0</v>
      </c>
      <c r="D683" s="25">
        <v>0</v>
      </c>
      <c r="E683" s="25">
        <v>55</v>
      </c>
      <c r="F683" s="25">
        <v>0</v>
      </c>
      <c r="G683" s="25">
        <v>0</v>
      </c>
      <c r="H683" s="37">
        <v>0</v>
      </c>
      <c r="I683" s="37">
        <v>0</v>
      </c>
      <c r="J683" s="25">
        <v>0</v>
      </c>
      <c r="K683" s="25"/>
      <c r="L683" s="25">
        <v>0</v>
      </c>
      <c r="M683" s="25"/>
      <c r="N683" s="49">
        <v>0</v>
      </c>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row>
    <row r="684" spans="1:50" ht="23.7" customHeight="1">
      <c r="A684" s="9" t="s">
        <v>676</v>
      </c>
      <c r="B684" s="9"/>
      <c r="C684" s="25">
        <v>0</v>
      </c>
      <c r="D684" s="25">
        <v>0</v>
      </c>
      <c r="E684" s="25">
        <v>50</v>
      </c>
      <c r="F684" s="25">
        <v>0</v>
      </c>
      <c r="G684" s="25">
        <v>0</v>
      </c>
      <c r="H684" s="37">
        <v>0</v>
      </c>
      <c r="I684" s="37">
        <v>0</v>
      </c>
      <c r="J684" s="25">
        <v>0</v>
      </c>
      <c r="K684" s="25"/>
      <c r="L684" s="25">
        <v>0</v>
      </c>
      <c r="M684" s="25"/>
      <c r="N684" s="49">
        <v>0</v>
      </c>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row>
    <row r="685" spans="1:50" ht="35.35" customHeight="1">
      <c r="A685" s="9" t="s">
        <v>677</v>
      </c>
      <c r="B685" s="9"/>
      <c r="C685" s="25">
        <v>0</v>
      </c>
      <c r="D685" s="25">
        <v>0</v>
      </c>
      <c r="E685" s="25">
        <v>130</v>
      </c>
      <c r="F685" s="25">
        <v>0</v>
      </c>
      <c r="G685" s="25">
        <v>0</v>
      </c>
      <c r="H685" s="37">
        <v>0</v>
      </c>
      <c r="I685" s="37">
        <v>0</v>
      </c>
      <c r="J685" s="25">
        <v>0</v>
      </c>
      <c r="K685" s="25"/>
      <c r="L685" s="25">
        <v>0</v>
      </c>
      <c r="M685" s="25"/>
      <c r="N685" s="49">
        <v>0</v>
      </c>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row>
    <row r="686" spans="1:50" ht="23.7" customHeight="1">
      <c r="A686" s="9" t="s">
        <v>678</v>
      </c>
      <c r="B686" s="9"/>
      <c r="C686" s="25">
        <v>0</v>
      </c>
      <c r="D686" s="25">
        <v>0</v>
      </c>
      <c r="E686" s="25">
        <v>0</v>
      </c>
      <c r="F686" s="25">
        <v>0</v>
      </c>
      <c r="G686" s="25">
        <v>0</v>
      </c>
      <c r="H686" s="37">
        <v>0</v>
      </c>
      <c r="I686" s="37">
        <v>0</v>
      </c>
      <c r="J686" s="25">
        <v>0</v>
      </c>
      <c r="K686" s="25"/>
      <c r="L686" s="25">
        <v>4.5</v>
      </c>
      <c r="M686" s="25"/>
      <c r="N686" s="49">
        <v>0</v>
      </c>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row>
    <row r="687" spans="1:50" ht="23.7" customHeight="1">
      <c r="A687" s="9" t="s">
        <v>679</v>
      </c>
      <c r="B687" s="9"/>
      <c r="C687" s="25">
        <v>0</v>
      </c>
      <c r="D687" s="25">
        <v>0</v>
      </c>
      <c r="E687" s="25">
        <v>0</v>
      </c>
      <c r="F687" s="25">
        <v>0</v>
      </c>
      <c r="G687" s="25">
        <v>0</v>
      </c>
      <c r="H687" s="37">
        <v>0</v>
      </c>
      <c r="I687" s="37">
        <v>0</v>
      </c>
      <c r="J687" s="25">
        <v>0</v>
      </c>
      <c r="K687" s="25"/>
      <c r="L687" s="25">
        <v>4.5</v>
      </c>
      <c r="M687" s="25"/>
      <c r="N687" s="49">
        <v>0</v>
      </c>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row>
    <row r="688" spans="1:50" ht="23.7" customHeight="1">
      <c r="A688" s="6" t="s">
        <v>680</v>
      </c>
      <c r="B688" s="6"/>
      <c r="C688" s="25">
        <v>0</v>
      </c>
      <c r="D688" s="25">
        <v>0</v>
      </c>
      <c r="E688" s="25">
        <v>0</v>
      </c>
      <c r="F688" s="25">
        <v>0</v>
      </c>
      <c r="G688" s="25">
        <v>630.25</v>
      </c>
      <c r="H688" s="37">
        <v>0</v>
      </c>
      <c r="I688" s="37">
        <v>0</v>
      </c>
      <c r="J688" s="25">
        <v>0</v>
      </c>
      <c r="K688" s="25"/>
      <c r="L688" s="25">
        <v>0</v>
      </c>
      <c r="M688" s="25"/>
      <c r="N688" s="49">
        <v>0</v>
      </c>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row>
    <row r="689" spans="1:50" ht="23.7" customHeight="1">
      <c r="A689" s="10" t="s">
        <v>681</v>
      </c>
      <c r="B689" s="10"/>
      <c r="C689" s="25">
        <v>0</v>
      </c>
      <c r="D689" s="25">
        <v>0</v>
      </c>
      <c r="E689" s="25">
        <v>0</v>
      </c>
      <c r="F689" s="25">
        <v>0</v>
      </c>
      <c r="G689" s="25">
        <v>1209.71</v>
      </c>
      <c r="H689" s="37">
        <v>0</v>
      </c>
      <c r="I689" s="37">
        <v>0</v>
      </c>
      <c r="J689" s="25">
        <v>0</v>
      </c>
      <c r="K689" s="25"/>
      <c r="L689" s="25">
        <v>0</v>
      </c>
      <c r="M689" s="25"/>
      <c r="N689" s="49">
        <v>0</v>
      </c>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row>
    <row r="690" spans="1:50" ht="43.25" customHeight="1">
      <c r="A690" s="10" t="s">
        <v>682</v>
      </c>
      <c r="B690" s="10"/>
      <c r="C690" s="25">
        <v>0</v>
      </c>
      <c r="D690" s="25">
        <v>0</v>
      </c>
      <c r="E690" s="25">
        <v>0</v>
      </c>
      <c r="F690" s="25">
        <v>0</v>
      </c>
      <c r="G690" s="25">
        <v>837.48</v>
      </c>
      <c r="H690" s="37">
        <v>0</v>
      </c>
      <c r="I690" s="37">
        <v>0</v>
      </c>
      <c r="J690" s="25">
        <v>0</v>
      </c>
      <c r="K690" s="25"/>
      <c r="L690" s="25">
        <v>0</v>
      </c>
      <c r="M690" s="25"/>
      <c r="N690" s="49">
        <v>0</v>
      </c>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row>
    <row r="691" spans="1:50" ht="40.25" customHeight="1">
      <c r="A691" s="10" t="s">
        <v>683</v>
      </c>
      <c r="B691" s="10"/>
      <c r="C691" s="25">
        <v>0</v>
      </c>
      <c r="D691" s="25">
        <v>0</v>
      </c>
      <c r="E691" s="25">
        <v>0</v>
      </c>
      <c r="F691" s="25">
        <v>0</v>
      </c>
      <c r="G691" s="25">
        <v>113.88</v>
      </c>
      <c r="H691" s="37">
        <v>0</v>
      </c>
      <c r="I691" s="37">
        <v>0</v>
      </c>
      <c r="J691" s="25">
        <v>0</v>
      </c>
      <c r="K691" s="25"/>
      <c r="L691" s="25">
        <v>0</v>
      </c>
      <c r="M691" s="25"/>
      <c r="N691" s="49">
        <v>0</v>
      </c>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row>
    <row r="692" spans="1:50" ht="43.8" customHeight="1">
      <c r="A692" s="10" t="s">
        <v>684</v>
      </c>
      <c r="B692" s="10"/>
      <c r="C692" s="25">
        <v>0</v>
      </c>
      <c r="D692" s="25">
        <v>0</v>
      </c>
      <c r="E692" s="25">
        <v>0</v>
      </c>
      <c r="F692" s="25">
        <v>0</v>
      </c>
      <c r="G692" s="25">
        <v>971</v>
      </c>
      <c r="H692" s="37">
        <v>0</v>
      </c>
      <c r="I692" s="37">
        <v>0</v>
      </c>
      <c r="J692" s="25">
        <v>0</v>
      </c>
      <c r="K692" s="25"/>
      <c r="L692" s="25">
        <v>0</v>
      </c>
      <c r="M692" s="25"/>
      <c r="N692" s="49">
        <v>0</v>
      </c>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row>
    <row r="693" spans="1:50" ht="23.7" customHeight="1">
      <c r="A693" s="10" t="s">
        <v>685</v>
      </c>
      <c r="B693" s="10"/>
      <c r="C693" s="25">
        <v>0</v>
      </c>
      <c r="D693" s="25">
        <v>0</v>
      </c>
      <c r="E693" s="25">
        <v>0</v>
      </c>
      <c r="F693" s="25">
        <v>0</v>
      </c>
      <c r="G693" s="25">
        <v>884</v>
      </c>
      <c r="H693" s="37">
        <v>0</v>
      </c>
      <c r="I693" s="37">
        <v>0</v>
      </c>
      <c r="J693" s="25">
        <v>0</v>
      </c>
      <c r="K693" s="25"/>
      <c r="L693" s="25">
        <v>0</v>
      </c>
      <c r="M693" s="25"/>
      <c r="N693" s="49">
        <v>0</v>
      </c>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row>
    <row r="694" spans="1:50" ht="23.7" customHeight="1">
      <c r="A694" s="10" t="s">
        <v>686</v>
      </c>
      <c r="B694" s="10"/>
      <c r="C694" s="25">
        <v>0</v>
      </c>
      <c r="D694" s="25">
        <v>0</v>
      </c>
      <c r="E694" s="25">
        <v>0</v>
      </c>
      <c r="F694" s="25">
        <v>0</v>
      </c>
      <c r="G694" s="25">
        <v>3259.31</v>
      </c>
      <c r="H694" s="37">
        <v>0</v>
      </c>
      <c r="I694" s="37">
        <v>0</v>
      </c>
      <c r="J694" s="25">
        <v>0</v>
      </c>
      <c r="K694" s="25"/>
      <c r="L694" s="25">
        <v>0</v>
      </c>
      <c r="M694" s="25"/>
      <c r="N694" s="49">
        <v>0</v>
      </c>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row>
    <row r="695" spans="1:50" ht="23.7" customHeight="1">
      <c r="A695" s="10" t="s">
        <v>687</v>
      </c>
      <c r="B695" s="10"/>
      <c r="C695" s="25">
        <v>0</v>
      </c>
      <c r="D695" s="25">
        <v>0</v>
      </c>
      <c r="E695" s="25">
        <v>0</v>
      </c>
      <c r="F695" s="25">
        <v>0</v>
      </c>
      <c r="G695" s="25">
        <v>494.82</v>
      </c>
      <c r="H695" s="37">
        <v>0</v>
      </c>
      <c r="I695" s="37">
        <v>0</v>
      </c>
      <c r="J695" s="25">
        <v>0</v>
      </c>
      <c r="K695" s="25"/>
      <c r="L695" s="25">
        <v>0</v>
      </c>
      <c r="M695" s="25"/>
      <c r="N695" s="49">
        <v>0</v>
      </c>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row>
    <row r="696" spans="1:50" ht="23.7" customHeight="1">
      <c r="A696" s="10" t="s">
        <v>688</v>
      </c>
      <c r="B696" s="10"/>
      <c r="C696" s="25">
        <v>0</v>
      </c>
      <c r="D696" s="25">
        <v>0</v>
      </c>
      <c r="E696" s="25">
        <v>0</v>
      </c>
      <c r="F696" s="25">
        <v>0</v>
      </c>
      <c r="G696" s="25">
        <v>643.69</v>
      </c>
      <c r="H696" s="37">
        <v>0</v>
      </c>
      <c r="I696" s="37">
        <v>0</v>
      </c>
      <c r="J696" s="25">
        <v>0</v>
      </c>
      <c r="K696" s="25"/>
      <c r="L696" s="25">
        <v>0</v>
      </c>
      <c r="M696" s="25"/>
      <c r="N696" s="49">
        <v>0</v>
      </c>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row>
    <row r="697" spans="1:50" ht="44.75" customHeight="1">
      <c r="A697" s="10" t="s">
        <v>689</v>
      </c>
      <c r="B697" s="10"/>
      <c r="C697" s="25">
        <v>0</v>
      </c>
      <c r="D697" s="25">
        <v>0</v>
      </c>
      <c r="E697" s="25">
        <v>0</v>
      </c>
      <c r="F697" s="25">
        <v>0</v>
      </c>
      <c r="G697" s="25">
        <v>1287</v>
      </c>
      <c r="H697" s="37">
        <v>0</v>
      </c>
      <c r="I697" s="37">
        <v>0</v>
      </c>
      <c r="J697" s="25">
        <v>0</v>
      </c>
      <c r="K697" s="25"/>
      <c r="L697" s="25">
        <v>0</v>
      </c>
      <c r="M697" s="25"/>
      <c r="N697" s="49">
        <v>0</v>
      </c>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row>
    <row r="698" spans="1:50" ht="51.75" customHeight="1">
      <c r="A698" s="10" t="s">
        <v>690</v>
      </c>
      <c r="B698" s="10"/>
      <c r="C698" s="25">
        <v>0</v>
      </c>
      <c r="D698" s="25">
        <v>0</v>
      </c>
      <c r="E698" s="25">
        <v>0</v>
      </c>
      <c r="F698" s="25">
        <v>0</v>
      </c>
      <c r="G698" s="25">
        <v>367.81</v>
      </c>
      <c r="H698" s="37">
        <v>0</v>
      </c>
      <c r="I698" s="37">
        <v>0</v>
      </c>
      <c r="J698" s="25">
        <v>0</v>
      </c>
      <c r="K698" s="25"/>
      <c r="L698" s="25">
        <v>0</v>
      </c>
      <c r="M698" s="25"/>
      <c r="N698" s="49">
        <v>0</v>
      </c>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row>
    <row r="699" spans="1:50" ht="42.5" customHeight="1">
      <c r="A699" s="10" t="s">
        <v>691</v>
      </c>
      <c r="B699" s="10"/>
      <c r="C699" s="25">
        <v>0</v>
      </c>
      <c r="D699" s="25">
        <v>0</v>
      </c>
      <c r="E699" s="25">
        <v>0</v>
      </c>
      <c r="F699" s="25">
        <v>0</v>
      </c>
      <c r="G699" s="25">
        <v>1426</v>
      </c>
      <c r="H699" s="37">
        <v>0</v>
      </c>
      <c r="I699" s="37">
        <v>0</v>
      </c>
      <c r="J699" s="25">
        <v>0</v>
      </c>
      <c r="K699" s="25"/>
      <c r="L699" s="25">
        <v>0</v>
      </c>
      <c r="M699" s="25"/>
      <c r="N699" s="49">
        <v>0</v>
      </c>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row>
    <row r="700" spans="1:50" ht="32.55" customHeight="1">
      <c r="A700" s="10" t="s">
        <v>692</v>
      </c>
      <c r="B700" s="10"/>
      <c r="C700" s="25">
        <v>0</v>
      </c>
      <c r="D700" s="25">
        <v>0</v>
      </c>
      <c r="E700" s="25">
        <v>0</v>
      </c>
      <c r="F700" s="25">
        <v>0</v>
      </c>
      <c r="G700" s="25">
        <v>519</v>
      </c>
      <c r="H700" s="37">
        <v>0</v>
      </c>
      <c r="I700" s="37">
        <v>0</v>
      </c>
      <c r="J700" s="25">
        <v>0</v>
      </c>
      <c r="K700" s="25"/>
      <c r="L700" s="25">
        <v>0</v>
      </c>
      <c r="M700" s="25"/>
      <c r="N700" s="49">
        <v>0</v>
      </c>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row>
    <row r="701" spans="1:50" ht="41.75" customHeight="1">
      <c r="A701" s="10" t="s">
        <v>693</v>
      </c>
      <c r="B701" s="10"/>
      <c r="C701" s="25">
        <v>0</v>
      </c>
      <c r="D701" s="25">
        <v>0</v>
      </c>
      <c r="E701" s="25">
        <v>0</v>
      </c>
      <c r="F701" s="25">
        <v>0</v>
      </c>
      <c r="G701" s="25">
        <v>433</v>
      </c>
      <c r="H701" s="37">
        <v>0</v>
      </c>
      <c r="I701" s="37">
        <v>0</v>
      </c>
      <c r="J701" s="25">
        <v>0</v>
      </c>
      <c r="K701" s="25"/>
      <c r="L701" s="25">
        <v>0</v>
      </c>
      <c r="M701" s="25"/>
      <c r="N701" s="49">
        <v>0</v>
      </c>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row>
    <row r="702" spans="1:50" ht="23.7" customHeight="1">
      <c r="A702" s="10" t="s">
        <v>694</v>
      </c>
      <c r="B702" s="10"/>
      <c r="C702" s="25">
        <v>0</v>
      </c>
      <c r="D702" s="25">
        <v>0</v>
      </c>
      <c r="E702" s="25">
        <v>0</v>
      </c>
      <c r="F702" s="25">
        <v>0</v>
      </c>
      <c r="G702" s="25">
        <v>1225</v>
      </c>
      <c r="H702" s="37">
        <v>0</v>
      </c>
      <c r="I702" s="37">
        <v>0</v>
      </c>
      <c r="J702" s="25">
        <v>0</v>
      </c>
      <c r="K702" s="25"/>
      <c r="L702" s="25">
        <v>0</v>
      </c>
      <c r="M702" s="25"/>
      <c r="N702" s="49">
        <v>0</v>
      </c>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row>
    <row r="703" spans="1:50" ht="69.6" customHeight="1">
      <c r="A703" s="10" t="s">
        <v>695</v>
      </c>
      <c r="B703" s="10"/>
      <c r="C703" s="25">
        <v>0</v>
      </c>
      <c r="D703" s="25">
        <v>0</v>
      </c>
      <c r="E703" s="25">
        <v>0</v>
      </c>
      <c r="F703" s="25">
        <v>0</v>
      </c>
      <c r="G703" s="25">
        <v>3970.3</v>
      </c>
      <c r="H703" s="37">
        <v>0</v>
      </c>
      <c r="I703" s="37">
        <v>0</v>
      </c>
      <c r="J703" s="25">
        <v>0</v>
      </c>
      <c r="K703" s="25"/>
      <c r="L703" s="25">
        <v>0</v>
      </c>
      <c r="M703" s="25"/>
      <c r="N703" s="49">
        <v>0</v>
      </c>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row>
    <row r="704" spans="1:50" ht="23.7" customHeight="1">
      <c r="A704" s="10" t="s">
        <v>696</v>
      </c>
      <c r="B704" s="10"/>
      <c r="C704" s="25">
        <v>0</v>
      </c>
      <c r="D704" s="25">
        <v>0</v>
      </c>
      <c r="E704" s="25">
        <v>0</v>
      </c>
      <c r="F704" s="25">
        <v>0</v>
      </c>
      <c r="G704" s="25">
        <v>1320.1</v>
      </c>
      <c r="H704" s="37">
        <v>0</v>
      </c>
      <c r="I704" s="37">
        <v>0</v>
      </c>
      <c r="J704" s="25">
        <v>0</v>
      </c>
      <c r="K704" s="25"/>
      <c r="L704" s="25">
        <v>0</v>
      </c>
      <c r="M704" s="25"/>
      <c r="N704" s="49">
        <v>0</v>
      </c>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row>
    <row r="705" spans="1:50" ht="36.1" customHeight="1">
      <c r="A705" s="10" t="s">
        <v>697</v>
      </c>
      <c r="B705" s="10"/>
      <c r="C705" s="25">
        <v>0</v>
      </c>
      <c r="D705" s="25">
        <v>0</v>
      </c>
      <c r="E705" s="25">
        <v>0</v>
      </c>
      <c r="F705" s="25">
        <v>0</v>
      </c>
      <c r="G705" s="25">
        <v>3186.31</v>
      </c>
      <c r="H705" s="37">
        <v>0</v>
      </c>
      <c r="I705" s="37">
        <v>0</v>
      </c>
      <c r="J705" s="25">
        <v>0</v>
      </c>
      <c r="K705" s="25"/>
      <c r="L705" s="25">
        <v>0</v>
      </c>
      <c r="M705" s="25"/>
      <c r="N705" s="49">
        <v>0</v>
      </c>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row>
    <row r="706" spans="1:50" ht="23.7" customHeight="1">
      <c r="A706" s="10" t="s">
        <v>698</v>
      </c>
      <c r="B706" s="10"/>
      <c r="C706" s="25">
        <v>0</v>
      </c>
      <c r="D706" s="25">
        <v>0</v>
      </c>
      <c r="E706" s="25">
        <v>0</v>
      </c>
      <c r="F706" s="25">
        <v>0</v>
      </c>
      <c r="G706" s="25">
        <v>796</v>
      </c>
      <c r="H706" s="37">
        <v>0</v>
      </c>
      <c r="I706" s="37">
        <v>0</v>
      </c>
      <c r="J706" s="25">
        <v>0</v>
      </c>
      <c r="K706" s="25"/>
      <c r="L706" s="25">
        <v>0</v>
      </c>
      <c r="M706" s="25"/>
      <c r="N706" s="49">
        <v>0</v>
      </c>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row>
    <row r="707" spans="1:50" ht="36.1" customHeight="1">
      <c r="A707" s="10" t="s">
        <v>699</v>
      </c>
      <c r="B707" s="10"/>
      <c r="C707" s="25">
        <v>0</v>
      </c>
      <c r="D707" s="25">
        <v>0</v>
      </c>
      <c r="E707" s="25">
        <v>0</v>
      </c>
      <c r="F707" s="25">
        <v>0</v>
      </c>
      <c r="G707" s="25">
        <v>638</v>
      </c>
      <c r="H707" s="37">
        <v>0</v>
      </c>
      <c r="I707" s="37">
        <v>0</v>
      </c>
      <c r="J707" s="25">
        <v>0</v>
      </c>
      <c r="K707" s="25"/>
      <c r="L707" s="25">
        <v>0</v>
      </c>
      <c r="M707" s="25"/>
      <c r="N707" s="49">
        <v>0</v>
      </c>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row>
    <row r="708" spans="1:50" ht="23.7" customHeight="1">
      <c r="A708" s="10" t="s">
        <v>700</v>
      </c>
      <c r="B708" s="10"/>
      <c r="C708" s="25">
        <v>0</v>
      </c>
      <c r="D708" s="25">
        <v>0</v>
      </c>
      <c r="E708" s="25">
        <v>0</v>
      </c>
      <c r="F708" s="25">
        <v>0</v>
      </c>
      <c r="G708" s="25">
        <v>811</v>
      </c>
      <c r="H708" s="37">
        <v>0</v>
      </c>
      <c r="I708" s="37">
        <v>0</v>
      </c>
      <c r="J708" s="25">
        <v>0</v>
      </c>
      <c r="K708" s="25"/>
      <c r="L708" s="25">
        <v>0</v>
      </c>
      <c r="M708" s="25"/>
      <c r="N708" s="49">
        <v>0</v>
      </c>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row>
    <row r="709" spans="1:50" ht="23.7" customHeight="1">
      <c r="A709" s="10" t="s">
        <v>701</v>
      </c>
      <c r="B709" s="10"/>
      <c r="C709" s="25">
        <v>0</v>
      </c>
      <c r="D709" s="25">
        <v>0</v>
      </c>
      <c r="E709" s="25">
        <v>0</v>
      </c>
      <c r="F709" s="25">
        <v>0</v>
      </c>
      <c r="G709" s="25">
        <v>1321</v>
      </c>
      <c r="H709" s="37">
        <v>0</v>
      </c>
      <c r="I709" s="37">
        <v>0</v>
      </c>
      <c r="J709" s="25">
        <v>0</v>
      </c>
      <c r="K709" s="25"/>
      <c r="L709" s="25">
        <v>0</v>
      </c>
      <c r="M709" s="25"/>
      <c r="N709" s="49">
        <v>0</v>
      </c>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row>
    <row r="710" spans="1:50" ht="36.75" customHeight="1">
      <c r="A710" s="10" t="s">
        <v>702</v>
      </c>
      <c r="B710" s="10"/>
      <c r="C710" s="25">
        <v>0</v>
      </c>
      <c r="D710" s="25">
        <v>0</v>
      </c>
      <c r="E710" s="25">
        <v>0</v>
      </c>
      <c r="F710" s="25">
        <v>0</v>
      </c>
      <c r="G710" s="25">
        <v>552</v>
      </c>
      <c r="H710" s="37">
        <v>0</v>
      </c>
      <c r="I710" s="37">
        <v>0</v>
      </c>
      <c r="J710" s="25">
        <v>0</v>
      </c>
      <c r="K710" s="25"/>
      <c r="L710" s="25">
        <v>0</v>
      </c>
      <c r="M710" s="25"/>
      <c r="N710" s="49">
        <v>0</v>
      </c>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row>
    <row r="711" spans="1:50" ht="36.75" customHeight="1">
      <c r="A711" s="10" t="s">
        <v>703</v>
      </c>
      <c r="B711" s="10"/>
      <c r="C711" s="25">
        <v>0</v>
      </c>
      <c r="D711" s="25">
        <v>0</v>
      </c>
      <c r="E711" s="25">
        <v>0</v>
      </c>
      <c r="F711" s="25">
        <v>0</v>
      </c>
      <c r="G711" s="25">
        <v>806</v>
      </c>
      <c r="H711" s="37">
        <v>0</v>
      </c>
      <c r="I711" s="37">
        <v>0</v>
      </c>
      <c r="J711" s="25">
        <v>0</v>
      </c>
      <c r="K711" s="25"/>
      <c r="L711" s="25">
        <v>0</v>
      </c>
      <c r="M711" s="25"/>
      <c r="N711" s="49">
        <v>0</v>
      </c>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row>
    <row r="712" spans="1:50" ht="36.75" customHeight="1">
      <c r="A712" s="10" t="s">
        <v>704</v>
      </c>
      <c r="B712" s="10"/>
      <c r="C712" s="25">
        <v>0</v>
      </c>
      <c r="D712" s="25">
        <v>0</v>
      </c>
      <c r="E712" s="25">
        <v>0</v>
      </c>
      <c r="F712" s="25">
        <v>0</v>
      </c>
      <c r="G712" s="25">
        <v>1847</v>
      </c>
      <c r="H712" s="37">
        <v>0</v>
      </c>
      <c r="I712" s="37">
        <v>0</v>
      </c>
      <c r="J712" s="25">
        <v>0</v>
      </c>
      <c r="K712" s="25"/>
      <c r="L712" s="25">
        <v>0</v>
      </c>
      <c r="M712" s="25"/>
      <c r="N712" s="49">
        <v>0</v>
      </c>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row>
    <row r="713" spans="1:50" ht="36.75" customHeight="1">
      <c r="A713" s="10" t="s">
        <v>705</v>
      </c>
      <c r="B713" s="10"/>
      <c r="C713" s="25">
        <v>0</v>
      </c>
      <c r="D713" s="25">
        <v>0</v>
      </c>
      <c r="E713" s="25">
        <v>0</v>
      </c>
      <c r="F713" s="25">
        <v>0</v>
      </c>
      <c r="G713" s="25">
        <v>633.1</v>
      </c>
      <c r="H713" s="37">
        <v>0</v>
      </c>
      <c r="I713" s="37">
        <v>0</v>
      </c>
      <c r="J713" s="25">
        <v>0</v>
      </c>
      <c r="K713" s="25"/>
      <c r="L713" s="25">
        <v>0</v>
      </c>
      <c r="M713" s="25"/>
      <c r="N713" s="49">
        <v>0</v>
      </c>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row>
    <row r="714" spans="1:50" ht="36.75" customHeight="1">
      <c r="A714" s="10" t="s">
        <v>706</v>
      </c>
      <c r="B714" s="10"/>
      <c r="C714" s="25">
        <v>0</v>
      </c>
      <c r="D714" s="25">
        <v>0</v>
      </c>
      <c r="E714" s="25">
        <v>0</v>
      </c>
      <c r="F714" s="25">
        <v>0</v>
      </c>
      <c r="G714" s="25">
        <v>7802</v>
      </c>
      <c r="H714" s="37">
        <v>0</v>
      </c>
      <c r="I714" s="37">
        <v>0</v>
      </c>
      <c r="J714" s="25">
        <v>0</v>
      </c>
      <c r="K714" s="25"/>
      <c r="L714" s="25">
        <v>0</v>
      </c>
      <c r="M714" s="25"/>
      <c r="N714" s="49">
        <v>0</v>
      </c>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row>
    <row r="715" spans="1:50" ht="36.75" customHeight="1">
      <c r="A715" s="10" t="s">
        <v>707</v>
      </c>
      <c r="B715" s="10"/>
      <c r="C715" s="25">
        <v>0</v>
      </c>
      <c r="D715" s="25">
        <v>0</v>
      </c>
      <c r="E715" s="25">
        <v>0</v>
      </c>
      <c r="F715" s="25">
        <v>0</v>
      </c>
      <c r="G715" s="25">
        <v>521</v>
      </c>
      <c r="H715" s="37">
        <v>0</v>
      </c>
      <c r="I715" s="37">
        <v>0</v>
      </c>
      <c r="J715" s="25">
        <v>0</v>
      </c>
      <c r="K715" s="25"/>
      <c r="L715" s="25">
        <v>0</v>
      </c>
      <c r="M715" s="25"/>
      <c r="N715" s="49">
        <v>0</v>
      </c>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row>
    <row r="716" spans="1:50" ht="36.75" customHeight="1">
      <c r="A716" s="10" t="s">
        <v>708</v>
      </c>
      <c r="B716" s="10"/>
      <c r="C716" s="25">
        <v>0</v>
      </c>
      <c r="D716" s="25">
        <v>0</v>
      </c>
      <c r="E716" s="25">
        <v>0</v>
      </c>
      <c r="F716" s="25">
        <v>0</v>
      </c>
      <c r="G716" s="25">
        <v>2192</v>
      </c>
      <c r="H716" s="37">
        <v>0</v>
      </c>
      <c r="I716" s="37">
        <v>0</v>
      </c>
      <c r="J716" s="25">
        <v>0</v>
      </c>
      <c r="K716" s="25"/>
      <c r="L716" s="25">
        <v>0</v>
      </c>
      <c r="M716" s="25"/>
      <c r="N716" s="49">
        <v>0</v>
      </c>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row>
    <row r="717" spans="1:50" ht="36.75" customHeight="1">
      <c r="A717" s="10" t="s">
        <v>709</v>
      </c>
      <c r="B717" s="10"/>
      <c r="C717" s="25">
        <v>0</v>
      </c>
      <c r="D717" s="25">
        <v>0</v>
      </c>
      <c r="E717" s="25">
        <v>0</v>
      </c>
      <c r="F717" s="25">
        <v>0</v>
      </c>
      <c r="G717" s="25">
        <v>825</v>
      </c>
      <c r="H717" s="37">
        <v>0</v>
      </c>
      <c r="I717" s="37">
        <v>0</v>
      </c>
      <c r="J717" s="25">
        <v>0</v>
      </c>
      <c r="K717" s="25"/>
      <c r="L717" s="25">
        <v>0</v>
      </c>
      <c r="M717" s="25"/>
      <c r="N717" s="49">
        <v>0</v>
      </c>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row>
    <row r="718" spans="1:50" ht="36.75" customHeight="1">
      <c r="A718" s="10" t="s">
        <v>710</v>
      </c>
      <c r="B718" s="10"/>
      <c r="C718" s="25">
        <v>0</v>
      </c>
      <c r="D718" s="25">
        <v>0</v>
      </c>
      <c r="E718" s="25">
        <v>0</v>
      </c>
      <c r="F718" s="25">
        <v>0</v>
      </c>
      <c r="G718" s="25">
        <v>373.5</v>
      </c>
      <c r="H718" s="37">
        <v>0</v>
      </c>
      <c r="I718" s="37">
        <v>0</v>
      </c>
      <c r="J718" s="25">
        <v>0</v>
      </c>
      <c r="K718" s="25"/>
      <c r="L718" s="25">
        <v>0</v>
      </c>
      <c r="M718" s="25"/>
      <c r="N718" s="49">
        <v>0</v>
      </c>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row>
    <row r="719" spans="1:50" ht="36.75" customHeight="1">
      <c r="A719" s="10" t="s">
        <v>711</v>
      </c>
      <c r="B719" s="10"/>
      <c r="C719" s="25">
        <v>0</v>
      </c>
      <c r="D719" s="25">
        <v>0</v>
      </c>
      <c r="E719" s="25">
        <v>0</v>
      </c>
      <c r="F719" s="25">
        <v>0</v>
      </c>
      <c r="G719" s="25">
        <v>1383</v>
      </c>
      <c r="H719" s="37">
        <v>0</v>
      </c>
      <c r="I719" s="37">
        <v>0</v>
      </c>
      <c r="J719" s="25">
        <v>0</v>
      </c>
      <c r="K719" s="25"/>
      <c r="L719" s="25">
        <v>0</v>
      </c>
      <c r="M719" s="25"/>
      <c r="N719" s="49">
        <v>0</v>
      </c>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row>
    <row r="720" spans="1:50" ht="36.75" customHeight="1">
      <c r="A720" s="10" t="s">
        <v>712</v>
      </c>
      <c r="B720" s="10"/>
      <c r="C720" s="25">
        <v>0</v>
      </c>
      <c r="D720" s="25">
        <v>0</v>
      </c>
      <c r="E720" s="25">
        <v>0</v>
      </c>
      <c r="F720" s="25">
        <v>0</v>
      </c>
      <c r="G720" s="25">
        <v>3104.1</v>
      </c>
      <c r="H720" s="37">
        <v>0</v>
      </c>
      <c r="I720" s="37">
        <v>0</v>
      </c>
      <c r="J720" s="25">
        <v>0</v>
      </c>
      <c r="K720" s="25"/>
      <c r="L720" s="25">
        <v>0</v>
      </c>
      <c r="M720" s="25"/>
      <c r="N720" s="49">
        <v>0</v>
      </c>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row>
    <row r="721" spans="1:50" ht="36.75" customHeight="1">
      <c r="A721" s="10" t="s">
        <v>713</v>
      </c>
      <c r="B721" s="10"/>
      <c r="C721" s="25">
        <v>0</v>
      </c>
      <c r="D721" s="25">
        <v>0</v>
      </c>
      <c r="E721" s="25">
        <v>0</v>
      </c>
      <c r="F721" s="25">
        <v>0</v>
      </c>
      <c r="G721" s="25">
        <v>2970</v>
      </c>
      <c r="H721" s="37">
        <v>0</v>
      </c>
      <c r="I721" s="37">
        <v>0</v>
      </c>
      <c r="J721" s="25">
        <v>0</v>
      </c>
      <c r="K721" s="25"/>
      <c r="L721" s="25">
        <v>0</v>
      </c>
      <c r="M721" s="25"/>
      <c r="N721" s="49">
        <v>0</v>
      </c>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row>
    <row r="722" spans="1:50" ht="36.75" customHeight="1">
      <c r="A722" s="6" t="s">
        <v>714</v>
      </c>
      <c r="B722" s="6"/>
      <c r="C722" s="25">
        <v>0</v>
      </c>
      <c r="D722" s="25">
        <v>0</v>
      </c>
      <c r="E722" s="25">
        <v>76</v>
      </c>
      <c r="F722" s="25">
        <v>0</v>
      </c>
      <c r="G722" s="25">
        <v>0</v>
      </c>
      <c r="H722" s="37">
        <v>0</v>
      </c>
      <c r="I722" s="37">
        <v>0</v>
      </c>
      <c r="J722" s="25">
        <v>0</v>
      </c>
      <c r="K722" s="25"/>
      <c r="L722" s="25">
        <v>0</v>
      </c>
      <c r="M722" s="25"/>
      <c r="N722" s="49">
        <v>0</v>
      </c>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row>
    <row r="723" spans="1:50" ht="36.75" customHeight="1">
      <c r="A723" s="6" t="s">
        <v>715</v>
      </c>
      <c r="B723" s="6"/>
      <c r="C723" s="25">
        <v>0</v>
      </c>
      <c r="D723" s="25">
        <v>0</v>
      </c>
      <c r="E723" s="25">
        <v>2.5</v>
      </c>
      <c r="F723" s="25">
        <v>0</v>
      </c>
      <c r="G723" s="25">
        <v>0</v>
      </c>
      <c r="H723" s="37">
        <v>0</v>
      </c>
      <c r="I723" s="37">
        <v>0</v>
      </c>
      <c r="J723" s="25">
        <v>0</v>
      </c>
      <c r="K723" s="25"/>
      <c r="L723" s="25">
        <v>0</v>
      </c>
      <c r="M723" s="25"/>
      <c r="N723" s="49">
        <v>0</v>
      </c>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row>
    <row r="724" spans="1:50" ht="36.75" customHeight="1">
      <c r="A724" s="6" t="s">
        <v>716</v>
      </c>
      <c r="B724" s="6"/>
      <c r="C724" s="25">
        <v>0</v>
      </c>
      <c r="D724" s="25">
        <v>0</v>
      </c>
      <c r="E724" s="25">
        <v>72</v>
      </c>
      <c r="F724" s="25">
        <v>0</v>
      </c>
      <c r="G724" s="25">
        <v>0</v>
      </c>
      <c r="H724" s="37">
        <v>0</v>
      </c>
      <c r="I724" s="37">
        <v>0</v>
      </c>
      <c r="J724" s="25">
        <v>0</v>
      </c>
      <c r="K724" s="25"/>
      <c r="L724" s="25">
        <v>0</v>
      </c>
      <c r="M724" s="25"/>
      <c r="N724" s="49">
        <v>0</v>
      </c>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row>
    <row r="725" spans="1:50" ht="36.75" customHeight="1">
      <c r="A725" s="6" t="s">
        <v>717</v>
      </c>
      <c r="B725" s="6"/>
      <c r="C725" s="25">
        <v>0</v>
      </c>
      <c r="D725" s="25">
        <v>0</v>
      </c>
      <c r="E725" s="25">
        <v>69</v>
      </c>
      <c r="F725" s="25">
        <v>0</v>
      </c>
      <c r="G725" s="25">
        <v>0</v>
      </c>
      <c r="H725" s="37">
        <v>0</v>
      </c>
      <c r="I725" s="37">
        <v>0</v>
      </c>
      <c r="J725" s="25">
        <v>0</v>
      </c>
      <c r="K725" s="25"/>
      <c r="L725" s="25">
        <v>0</v>
      </c>
      <c r="M725" s="25"/>
      <c r="N725" s="49">
        <v>0</v>
      </c>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row>
    <row r="726" spans="1:50" ht="36.75" customHeight="1">
      <c r="A726" s="6" t="s">
        <v>718</v>
      </c>
      <c r="B726" s="6"/>
      <c r="C726" s="25">
        <v>0</v>
      </c>
      <c r="D726" s="25">
        <v>0</v>
      </c>
      <c r="E726" s="25">
        <v>82.3</v>
      </c>
      <c r="F726" s="25">
        <v>0</v>
      </c>
      <c r="G726" s="25">
        <v>0</v>
      </c>
      <c r="H726" s="37">
        <v>0</v>
      </c>
      <c r="I726" s="37">
        <v>0</v>
      </c>
      <c r="J726" s="25">
        <v>0</v>
      </c>
      <c r="K726" s="25"/>
      <c r="L726" s="25">
        <v>0</v>
      </c>
      <c r="M726" s="25"/>
      <c r="N726" s="49">
        <v>0</v>
      </c>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row>
    <row r="727" spans="1:50" ht="36.75" customHeight="1">
      <c r="A727" s="6" t="s">
        <v>719</v>
      </c>
      <c r="B727" s="6"/>
      <c r="C727" s="25">
        <v>0</v>
      </c>
      <c r="D727" s="25">
        <v>0</v>
      </c>
      <c r="E727" s="25">
        <v>30</v>
      </c>
      <c r="F727" s="25">
        <v>0</v>
      </c>
      <c r="G727" s="25">
        <v>0</v>
      </c>
      <c r="H727" s="37">
        <v>0</v>
      </c>
      <c r="I727" s="37">
        <v>0</v>
      </c>
      <c r="J727" s="25">
        <v>0</v>
      </c>
      <c r="K727" s="25"/>
      <c r="L727" s="25">
        <v>0</v>
      </c>
      <c r="M727" s="25"/>
      <c r="N727" s="49">
        <v>0</v>
      </c>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row>
    <row r="728" spans="1:50" ht="36.75" customHeight="1">
      <c r="A728" s="6" t="s">
        <v>720</v>
      </c>
      <c r="B728" s="6"/>
      <c r="C728" s="25">
        <v>0</v>
      </c>
      <c r="D728" s="25">
        <v>0</v>
      </c>
      <c r="E728" s="25">
        <v>110</v>
      </c>
      <c r="F728" s="25">
        <v>0</v>
      </c>
      <c r="G728" s="25">
        <v>0</v>
      </c>
      <c r="H728" s="37">
        <v>0</v>
      </c>
      <c r="I728" s="37">
        <v>0</v>
      </c>
      <c r="J728" s="25">
        <v>0</v>
      </c>
      <c r="K728" s="25"/>
      <c r="L728" s="25">
        <v>0</v>
      </c>
      <c r="M728" s="25"/>
      <c r="N728" s="49">
        <v>0</v>
      </c>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row>
    <row r="729" spans="1:50" ht="36.75" customHeight="1">
      <c r="A729" s="6" t="s">
        <v>721</v>
      </c>
      <c r="B729" s="6"/>
      <c r="C729" s="25">
        <v>0</v>
      </c>
      <c r="D729" s="25">
        <v>0</v>
      </c>
      <c r="E729" s="25">
        <v>100</v>
      </c>
      <c r="F729" s="25">
        <v>0</v>
      </c>
      <c r="G729" s="25">
        <v>0</v>
      </c>
      <c r="H729" s="37">
        <v>0</v>
      </c>
      <c r="I729" s="37">
        <v>0</v>
      </c>
      <c r="J729" s="25">
        <v>0</v>
      </c>
      <c r="K729" s="25"/>
      <c r="L729" s="25">
        <v>0</v>
      </c>
      <c r="M729" s="25"/>
      <c r="N729" s="49">
        <v>0</v>
      </c>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row>
    <row r="730" spans="1:50" ht="36.75" customHeight="1">
      <c r="A730" s="6" t="s">
        <v>722</v>
      </c>
      <c r="B730" s="6"/>
      <c r="C730" s="25">
        <v>0</v>
      </c>
      <c r="D730" s="25">
        <v>0</v>
      </c>
      <c r="E730" s="25">
        <v>170</v>
      </c>
      <c r="F730" s="25">
        <v>0</v>
      </c>
      <c r="G730" s="25">
        <v>0</v>
      </c>
      <c r="H730" s="37">
        <v>0</v>
      </c>
      <c r="I730" s="37">
        <v>0</v>
      </c>
      <c r="J730" s="25">
        <v>0</v>
      </c>
      <c r="K730" s="25"/>
      <c r="L730" s="25">
        <v>0</v>
      </c>
      <c r="M730" s="25"/>
      <c r="N730" s="49">
        <v>0</v>
      </c>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row>
    <row r="731" spans="1:50" ht="36.75" customHeight="1">
      <c r="A731" s="6" t="s">
        <v>723</v>
      </c>
      <c r="B731" s="6"/>
      <c r="C731" s="25">
        <v>0</v>
      </c>
      <c r="D731" s="25">
        <v>0</v>
      </c>
      <c r="E731" s="25">
        <v>0</v>
      </c>
      <c r="F731" s="25">
        <v>0</v>
      </c>
      <c r="G731" s="25">
        <v>0</v>
      </c>
      <c r="H731" s="37">
        <v>0</v>
      </c>
      <c r="I731" s="37">
        <v>0</v>
      </c>
      <c r="J731" s="25">
        <v>0</v>
      </c>
      <c r="K731" s="25"/>
      <c r="L731" s="25">
        <v>31.5</v>
      </c>
      <c r="M731" s="25"/>
      <c r="N731" s="49">
        <v>0</v>
      </c>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row>
    <row r="732" spans="1:50" ht="23.7" customHeight="1">
      <c r="A732" s="6" t="s">
        <v>724</v>
      </c>
      <c r="B732" s="6"/>
      <c r="C732" s="25">
        <v>0</v>
      </c>
      <c r="D732" s="25">
        <v>0</v>
      </c>
      <c r="E732" s="25">
        <v>47.6</v>
      </c>
      <c r="F732" s="25">
        <v>0</v>
      </c>
      <c r="G732" s="25">
        <v>0</v>
      </c>
      <c r="H732" s="37">
        <v>0</v>
      </c>
      <c r="I732" s="37">
        <v>0</v>
      </c>
      <c r="J732" s="25">
        <v>0</v>
      </c>
      <c r="K732" s="25"/>
      <c r="L732" s="25">
        <v>0</v>
      </c>
      <c r="M732" s="25"/>
      <c r="N732" s="49">
        <v>0</v>
      </c>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row>
    <row r="733" spans="1:50" ht="23.7" customHeight="1">
      <c r="A733" s="6" t="s">
        <v>725</v>
      </c>
      <c r="B733" s="6"/>
      <c r="C733" s="25">
        <v>0</v>
      </c>
      <c r="D733" s="25">
        <v>0</v>
      </c>
      <c r="E733" s="25">
        <v>64.5</v>
      </c>
      <c r="F733" s="25">
        <v>0</v>
      </c>
      <c r="G733" s="25">
        <v>0</v>
      </c>
      <c r="H733" s="37">
        <v>0</v>
      </c>
      <c r="I733" s="37">
        <v>0</v>
      </c>
      <c r="J733" s="25">
        <v>0</v>
      </c>
      <c r="K733" s="25"/>
      <c r="L733" s="25">
        <v>0</v>
      </c>
      <c r="M733" s="25"/>
      <c r="N733" s="49">
        <v>0</v>
      </c>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row>
    <row r="734" spans="1:50" ht="46.6" customHeight="1">
      <c r="A734" s="6" t="s">
        <v>726</v>
      </c>
      <c r="B734" s="6"/>
      <c r="C734" s="25">
        <v>0</v>
      </c>
      <c r="D734" s="25">
        <v>0</v>
      </c>
      <c r="E734" s="25">
        <v>130</v>
      </c>
      <c r="F734" s="25">
        <v>0</v>
      </c>
      <c r="G734" s="25">
        <v>0</v>
      </c>
      <c r="H734" s="37">
        <v>0</v>
      </c>
      <c r="I734" s="37">
        <v>0</v>
      </c>
      <c r="J734" s="25">
        <v>0</v>
      </c>
      <c r="K734" s="25"/>
      <c r="L734" s="25">
        <v>0</v>
      </c>
      <c r="M734" s="25"/>
      <c r="N734" s="49">
        <v>0</v>
      </c>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row>
    <row r="735" spans="1:50" ht="23.7" customHeight="1">
      <c r="A735" s="6" t="s">
        <v>727</v>
      </c>
      <c r="B735" s="6"/>
      <c r="C735" s="25">
        <v>0</v>
      </c>
      <c r="D735" s="25">
        <v>0</v>
      </c>
      <c r="E735" s="25">
        <v>20</v>
      </c>
      <c r="F735" s="25">
        <v>0</v>
      </c>
      <c r="G735" s="25">
        <v>0</v>
      </c>
      <c r="H735" s="37">
        <v>0</v>
      </c>
      <c r="I735" s="37">
        <v>0</v>
      </c>
      <c r="J735" s="25">
        <v>0</v>
      </c>
      <c r="K735" s="25"/>
      <c r="L735" s="25">
        <v>0</v>
      </c>
      <c r="M735" s="25"/>
      <c r="N735" s="49">
        <v>0</v>
      </c>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row>
    <row r="736" spans="1:50" ht="23.7" customHeight="1">
      <c r="A736" s="6" t="s">
        <v>728</v>
      </c>
      <c r="B736" s="6"/>
      <c r="C736" s="25">
        <v>0</v>
      </c>
      <c r="D736" s="25">
        <v>0</v>
      </c>
      <c r="E736" s="25">
        <v>160</v>
      </c>
      <c r="F736" s="25">
        <v>0</v>
      </c>
      <c r="G736" s="25">
        <v>0</v>
      </c>
      <c r="H736" s="37">
        <v>0</v>
      </c>
      <c r="I736" s="37">
        <v>0</v>
      </c>
      <c r="J736" s="25">
        <v>0</v>
      </c>
      <c r="K736" s="25"/>
      <c r="L736" s="25">
        <v>0</v>
      </c>
      <c r="M736" s="25"/>
      <c r="N736" s="49">
        <v>0</v>
      </c>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row>
    <row r="737" spans="1:50" ht="23.7" customHeight="1">
      <c r="A737" s="6" t="s">
        <v>729</v>
      </c>
      <c r="B737" s="6"/>
      <c r="C737" s="25">
        <v>0</v>
      </c>
      <c r="D737" s="25">
        <v>0</v>
      </c>
      <c r="E737" s="25">
        <v>172</v>
      </c>
      <c r="F737" s="25">
        <v>0</v>
      </c>
      <c r="G737" s="25">
        <v>0</v>
      </c>
      <c r="H737" s="37">
        <v>0</v>
      </c>
      <c r="I737" s="37">
        <v>0</v>
      </c>
      <c r="J737" s="25">
        <v>0</v>
      </c>
      <c r="K737" s="25"/>
      <c r="L737" s="25">
        <v>0</v>
      </c>
      <c r="M737" s="25"/>
      <c r="N737" s="49">
        <v>0</v>
      </c>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row>
    <row r="738" spans="1:50" ht="23.7" customHeight="1">
      <c r="A738" s="6" t="s">
        <v>730</v>
      </c>
      <c r="B738" s="6"/>
      <c r="C738" s="25">
        <v>0</v>
      </c>
      <c r="D738" s="25">
        <v>0</v>
      </c>
      <c r="E738" s="25">
        <v>40</v>
      </c>
      <c r="F738" s="25">
        <v>0</v>
      </c>
      <c r="G738" s="25">
        <v>0</v>
      </c>
      <c r="H738" s="37">
        <v>0</v>
      </c>
      <c r="I738" s="37">
        <v>0</v>
      </c>
      <c r="J738" s="25">
        <v>0</v>
      </c>
      <c r="K738" s="25"/>
      <c r="L738" s="25">
        <v>0</v>
      </c>
      <c r="M738" s="25"/>
      <c r="N738" s="49">
        <v>0</v>
      </c>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row>
    <row r="739" spans="1:50" ht="23.7" customHeight="1">
      <c r="A739" s="6" t="s">
        <v>731</v>
      </c>
      <c r="B739" s="6"/>
      <c r="C739" s="25">
        <v>0</v>
      </c>
      <c r="D739" s="25">
        <v>0</v>
      </c>
      <c r="E739" s="25">
        <v>100</v>
      </c>
      <c r="F739" s="25">
        <v>0</v>
      </c>
      <c r="G739" s="25">
        <v>0</v>
      </c>
      <c r="H739" s="37">
        <v>0</v>
      </c>
      <c r="I739" s="37">
        <v>0</v>
      </c>
      <c r="J739" s="25">
        <v>0</v>
      </c>
      <c r="K739" s="25"/>
      <c r="L739" s="25">
        <v>0</v>
      </c>
      <c r="M739" s="25"/>
      <c r="N739" s="49">
        <v>0</v>
      </c>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row>
    <row r="740" spans="1:50" ht="23.7" customHeight="1">
      <c r="A740" s="6" t="s">
        <v>732</v>
      </c>
      <c r="B740" s="6"/>
      <c r="C740" s="25">
        <v>0</v>
      </c>
      <c r="D740" s="25">
        <v>0</v>
      </c>
      <c r="E740" s="25">
        <v>100</v>
      </c>
      <c r="F740" s="25">
        <v>0</v>
      </c>
      <c r="G740" s="25">
        <v>0</v>
      </c>
      <c r="H740" s="37">
        <v>0</v>
      </c>
      <c r="I740" s="37">
        <v>0</v>
      </c>
      <c r="J740" s="25">
        <v>0</v>
      </c>
      <c r="K740" s="25"/>
      <c r="L740" s="25">
        <v>0</v>
      </c>
      <c r="M740" s="25"/>
      <c r="N740" s="49">
        <v>0</v>
      </c>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row>
    <row r="741" spans="1:50" ht="48.35" customHeight="1">
      <c r="A741" s="6" t="s">
        <v>733</v>
      </c>
      <c r="B741" s="6"/>
      <c r="C741" s="25">
        <v>0</v>
      </c>
      <c r="D741" s="25">
        <v>0</v>
      </c>
      <c r="E741" s="25">
        <v>100</v>
      </c>
      <c r="F741" s="25">
        <v>0</v>
      </c>
      <c r="G741" s="25">
        <v>0</v>
      </c>
      <c r="H741" s="37">
        <v>0</v>
      </c>
      <c r="I741" s="37">
        <v>0</v>
      </c>
      <c r="J741" s="25">
        <v>0</v>
      </c>
      <c r="K741" s="25"/>
      <c r="L741" s="25">
        <v>0</v>
      </c>
      <c r="M741" s="25"/>
      <c r="N741" s="49">
        <v>0</v>
      </c>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row>
    <row r="742" spans="1:50" ht="23.7" customHeight="1">
      <c r="A742" s="6" t="s">
        <v>734</v>
      </c>
      <c r="B742" s="6"/>
      <c r="C742" s="25">
        <v>0</v>
      </c>
      <c r="D742" s="25">
        <v>0</v>
      </c>
      <c r="E742" s="25">
        <v>130</v>
      </c>
      <c r="F742" s="25">
        <v>0</v>
      </c>
      <c r="G742" s="25">
        <v>0</v>
      </c>
      <c r="H742" s="37">
        <v>0</v>
      </c>
      <c r="I742" s="37">
        <v>0</v>
      </c>
      <c r="J742" s="25">
        <v>0</v>
      </c>
      <c r="K742" s="25"/>
      <c r="L742" s="25">
        <v>0</v>
      </c>
      <c r="M742" s="25"/>
      <c r="N742" s="49">
        <v>0</v>
      </c>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row>
    <row r="743" spans="1:50" ht="23.7" customHeight="1">
      <c r="A743" s="6" t="s">
        <v>735</v>
      </c>
      <c r="B743" s="6"/>
      <c r="C743" s="25">
        <v>0</v>
      </c>
      <c r="D743" s="25">
        <v>0</v>
      </c>
      <c r="E743" s="25">
        <v>176</v>
      </c>
      <c r="F743" s="25">
        <v>0</v>
      </c>
      <c r="G743" s="25">
        <v>0</v>
      </c>
      <c r="H743" s="37">
        <v>0</v>
      </c>
      <c r="I743" s="37">
        <v>0</v>
      </c>
      <c r="J743" s="25">
        <v>0</v>
      </c>
      <c r="K743" s="25"/>
      <c r="L743" s="25">
        <v>0</v>
      </c>
      <c r="M743" s="25"/>
      <c r="N743" s="49">
        <v>0</v>
      </c>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row>
    <row r="744" spans="1:50" ht="23.7" customHeight="1">
      <c r="A744" s="6" t="s">
        <v>736</v>
      </c>
      <c r="B744" s="6"/>
      <c r="C744" s="25">
        <v>0</v>
      </c>
      <c r="D744" s="25">
        <v>0</v>
      </c>
      <c r="E744" s="25">
        <v>175</v>
      </c>
      <c r="F744" s="25">
        <v>0</v>
      </c>
      <c r="G744" s="25">
        <v>0</v>
      </c>
      <c r="H744" s="37">
        <v>0</v>
      </c>
      <c r="I744" s="37">
        <v>0</v>
      </c>
      <c r="J744" s="25">
        <v>0</v>
      </c>
      <c r="K744" s="25"/>
      <c r="L744" s="25">
        <v>0</v>
      </c>
      <c r="M744" s="25"/>
      <c r="N744" s="49">
        <v>0</v>
      </c>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row>
    <row r="745" spans="1:50" ht="23.7" customHeight="1">
      <c r="A745" s="6" t="s">
        <v>737</v>
      </c>
      <c r="B745" s="6"/>
      <c r="C745" s="25">
        <v>0</v>
      </c>
      <c r="D745" s="25">
        <v>0</v>
      </c>
      <c r="E745" s="25">
        <v>4</v>
      </c>
      <c r="F745" s="25">
        <v>0</v>
      </c>
      <c r="G745" s="25">
        <v>0</v>
      </c>
      <c r="H745" s="37">
        <v>0</v>
      </c>
      <c r="I745" s="37">
        <v>0</v>
      </c>
      <c r="J745" s="25">
        <v>0</v>
      </c>
      <c r="K745" s="25"/>
      <c r="L745" s="25">
        <v>0</v>
      </c>
      <c r="M745" s="25"/>
      <c r="N745" s="49">
        <v>0</v>
      </c>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row>
    <row r="746" spans="1:50" ht="23.7" customHeight="1">
      <c r="A746" s="6" t="s">
        <v>738</v>
      </c>
      <c r="B746" s="6"/>
      <c r="C746" s="25">
        <v>0</v>
      </c>
      <c r="D746" s="25">
        <v>0</v>
      </c>
      <c r="E746" s="25">
        <v>94</v>
      </c>
      <c r="F746" s="25">
        <v>0</v>
      </c>
      <c r="G746" s="25">
        <v>0</v>
      </c>
      <c r="H746" s="37">
        <v>0</v>
      </c>
      <c r="I746" s="37">
        <v>0</v>
      </c>
      <c r="J746" s="25">
        <v>0</v>
      </c>
      <c r="K746" s="25"/>
      <c r="L746" s="25">
        <v>0</v>
      </c>
      <c r="M746" s="25"/>
      <c r="N746" s="49">
        <v>0</v>
      </c>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row>
    <row r="747" spans="1:50" ht="23.7" customHeight="1">
      <c r="A747" s="6" t="s">
        <v>739</v>
      </c>
      <c r="B747" s="6"/>
      <c r="C747" s="25">
        <v>0</v>
      </c>
      <c r="D747" s="25">
        <v>0</v>
      </c>
      <c r="E747" s="25">
        <v>120</v>
      </c>
      <c r="F747" s="25">
        <v>0</v>
      </c>
      <c r="G747" s="25">
        <v>0</v>
      </c>
      <c r="H747" s="37">
        <v>0</v>
      </c>
      <c r="I747" s="37">
        <v>0</v>
      </c>
      <c r="J747" s="25">
        <v>0</v>
      </c>
      <c r="K747" s="25"/>
      <c r="L747" s="25">
        <v>0</v>
      </c>
      <c r="M747" s="25"/>
      <c r="N747" s="49">
        <v>0</v>
      </c>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row>
    <row r="748" spans="1:50" ht="23.7" customHeight="1">
      <c r="A748" s="6" t="s">
        <v>740</v>
      </c>
      <c r="B748" s="6"/>
      <c r="C748" s="25">
        <v>0</v>
      </c>
      <c r="D748" s="25">
        <v>0</v>
      </c>
      <c r="E748" s="25">
        <v>5</v>
      </c>
      <c r="F748" s="25">
        <v>0</v>
      </c>
      <c r="G748" s="25">
        <v>0</v>
      </c>
      <c r="H748" s="37">
        <v>0</v>
      </c>
      <c r="I748" s="37">
        <v>0</v>
      </c>
      <c r="J748" s="25">
        <v>0</v>
      </c>
      <c r="K748" s="25"/>
      <c r="L748" s="25">
        <v>0</v>
      </c>
      <c r="M748" s="25"/>
      <c r="N748" s="49">
        <v>0</v>
      </c>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row>
    <row r="749" spans="1:50" ht="23.7" customHeight="1">
      <c r="A749" s="6" t="s">
        <v>741</v>
      </c>
      <c r="B749" s="6"/>
      <c r="C749" s="25">
        <v>0</v>
      </c>
      <c r="D749" s="25">
        <v>0</v>
      </c>
      <c r="E749" s="25">
        <v>120</v>
      </c>
      <c r="F749" s="25">
        <v>0</v>
      </c>
      <c r="G749" s="25">
        <v>0</v>
      </c>
      <c r="H749" s="37">
        <v>0</v>
      </c>
      <c r="I749" s="37">
        <v>0</v>
      </c>
      <c r="J749" s="25">
        <v>0</v>
      </c>
      <c r="K749" s="25"/>
      <c r="L749" s="25">
        <v>0</v>
      </c>
      <c r="M749" s="25"/>
      <c r="N749" s="49">
        <v>0</v>
      </c>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row>
    <row r="750" spans="1:50" ht="23.7" customHeight="1">
      <c r="A750" s="6" t="s">
        <v>742</v>
      </c>
      <c r="B750" s="6"/>
      <c r="C750" s="25">
        <v>0</v>
      </c>
      <c r="D750" s="25">
        <v>0</v>
      </c>
      <c r="E750" s="25">
        <v>60</v>
      </c>
      <c r="F750" s="25">
        <v>0</v>
      </c>
      <c r="G750" s="25">
        <v>0</v>
      </c>
      <c r="H750" s="37">
        <v>0</v>
      </c>
      <c r="I750" s="37">
        <v>0</v>
      </c>
      <c r="J750" s="25">
        <v>0</v>
      </c>
      <c r="K750" s="25"/>
      <c r="L750" s="25">
        <v>0</v>
      </c>
      <c r="M750" s="25"/>
      <c r="N750" s="49">
        <v>0</v>
      </c>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row>
    <row r="751" spans="1:50" ht="23.7" customHeight="1">
      <c r="A751" s="6" t="s">
        <v>743</v>
      </c>
      <c r="B751" s="6"/>
      <c r="C751" s="25">
        <v>0</v>
      </c>
      <c r="D751" s="25">
        <v>0</v>
      </c>
      <c r="E751" s="25">
        <v>30</v>
      </c>
      <c r="F751" s="25">
        <v>0</v>
      </c>
      <c r="G751" s="25">
        <v>0</v>
      </c>
      <c r="H751" s="37">
        <v>0</v>
      </c>
      <c r="I751" s="37">
        <v>0</v>
      </c>
      <c r="J751" s="25">
        <v>0</v>
      </c>
      <c r="K751" s="25"/>
      <c r="L751" s="25">
        <v>0</v>
      </c>
      <c r="M751" s="25"/>
      <c r="N751" s="49">
        <v>0</v>
      </c>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row>
    <row r="752" spans="1:50" ht="23.7" customHeight="1">
      <c r="A752" s="6" t="s">
        <v>744</v>
      </c>
      <c r="B752" s="6"/>
      <c r="C752" s="25">
        <v>0</v>
      </c>
      <c r="D752" s="25">
        <v>0</v>
      </c>
      <c r="E752" s="25">
        <v>100</v>
      </c>
      <c r="F752" s="25">
        <v>0</v>
      </c>
      <c r="G752" s="25">
        <v>0</v>
      </c>
      <c r="H752" s="37">
        <v>0</v>
      </c>
      <c r="I752" s="37">
        <v>0</v>
      </c>
      <c r="J752" s="25">
        <v>0</v>
      </c>
      <c r="K752" s="25"/>
      <c r="L752" s="25">
        <v>0</v>
      </c>
      <c r="M752" s="25"/>
      <c r="N752" s="49">
        <v>0</v>
      </c>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row>
    <row r="753" spans="1:50" ht="23.7" customHeight="1">
      <c r="A753" s="6" t="s">
        <v>745</v>
      </c>
      <c r="B753" s="6"/>
      <c r="C753" s="25">
        <v>0</v>
      </c>
      <c r="D753" s="25">
        <v>0</v>
      </c>
      <c r="E753" s="25">
        <v>3</v>
      </c>
      <c r="F753" s="25">
        <v>0</v>
      </c>
      <c r="G753" s="25">
        <v>0</v>
      </c>
      <c r="H753" s="37">
        <v>0</v>
      </c>
      <c r="I753" s="37">
        <v>0</v>
      </c>
      <c r="J753" s="25">
        <v>0</v>
      </c>
      <c r="K753" s="25"/>
      <c r="L753" s="25">
        <v>0</v>
      </c>
      <c r="M753" s="25"/>
      <c r="N753" s="49">
        <v>0</v>
      </c>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row>
    <row r="754" spans="1:50" ht="23.7" customHeight="1">
      <c r="A754" s="6" t="s">
        <v>740</v>
      </c>
      <c r="B754" s="6"/>
      <c r="C754" s="25">
        <v>0</v>
      </c>
      <c r="D754" s="25">
        <v>0</v>
      </c>
      <c r="E754" s="25">
        <v>60</v>
      </c>
      <c r="F754" s="25">
        <v>0</v>
      </c>
      <c r="G754" s="25">
        <v>0</v>
      </c>
      <c r="H754" s="37">
        <v>0</v>
      </c>
      <c r="I754" s="37">
        <v>0</v>
      </c>
      <c r="J754" s="25">
        <v>0</v>
      </c>
      <c r="K754" s="25"/>
      <c r="L754" s="25">
        <v>0</v>
      </c>
      <c r="M754" s="25"/>
      <c r="N754" s="49">
        <v>0</v>
      </c>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row>
    <row r="755" spans="1:50" ht="23.7" customHeight="1">
      <c r="A755" s="6" t="s">
        <v>746</v>
      </c>
      <c r="B755" s="6"/>
      <c r="C755" s="25">
        <v>0</v>
      </c>
      <c r="D755" s="25">
        <v>0</v>
      </c>
      <c r="E755" s="25">
        <v>97</v>
      </c>
      <c r="F755" s="25">
        <v>0</v>
      </c>
      <c r="G755" s="25">
        <v>0</v>
      </c>
      <c r="H755" s="37">
        <v>0</v>
      </c>
      <c r="I755" s="37">
        <v>0</v>
      </c>
      <c r="J755" s="25">
        <v>0</v>
      </c>
      <c r="K755" s="25"/>
      <c r="L755" s="25">
        <v>0</v>
      </c>
      <c r="M755" s="25"/>
      <c r="N755" s="49">
        <v>0</v>
      </c>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row>
    <row r="756" spans="1:50" ht="23.7" customHeight="1">
      <c r="A756" s="6" t="s">
        <v>747</v>
      </c>
      <c r="B756" s="6"/>
      <c r="C756" s="25">
        <v>0</v>
      </c>
      <c r="D756" s="25">
        <v>0</v>
      </c>
      <c r="E756" s="25">
        <v>13</v>
      </c>
      <c r="F756" s="25">
        <v>0</v>
      </c>
      <c r="G756" s="25">
        <v>0</v>
      </c>
      <c r="H756" s="37">
        <v>0</v>
      </c>
      <c r="I756" s="37">
        <v>0</v>
      </c>
      <c r="J756" s="25">
        <v>0</v>
      </c>
      <c r="K756" s="25"/>
      <c r="L756" s="25">
        <v>0</v>
      </c>
      <c r="M756" s="25"/>
      <c r="N756" s="49">
        <v>0</v>
      </c>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row>
    <row r="757" spans="1:50" ht="23.7" customHeight="1">
      <c r="A757" s="6" t="s">
        <v>748</v>
      </c>
      <c r="B757" s="6"/>
      <c r="C757" s="28">
        <v>0</v>
      </c>
      <c r="D757" s="28">
        <v>0</v>
      </c>
      <c r="E757" s="28">
        <v>0</v>
      </c>
      <c r="F757" s="27">
        <v>0</v>
      </c>
      <c r="G757" s="28">
        <v>0</v>
      </c>
      <c r="H757" s="37">
        <v>1</v>
      </c>
      <c r="I757" s="39">
        <v>0</v>
      </c>
      <c r="J757" s="27">
        <v>0</v>
      </c>
      <c r="K757" s="27"/>
      <c r="L757" s="27">
        <v>0</v>
      </c>
      <c r="M757" s="27"/>
      <c r="N757" s="51">
        <v>0</v>
      </c>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row>
    <row r="758" spans="1:50" ht="23.7" customHeight="1">
      <c r="A758" s="6" t="s">
        <v>749</v>
      </c>
      <c r="B758" s="6"/>
      <c r="C758" s="28">
        <v>0</v>
      </c>
      <c r="D758" s="28">
        <v>0</v>
      </c>
      <c r="E758" s="28">
        <v>0</v>
      </c>
      <c r="F758" s="27">
        <v>0</v>
      </c>
      <c r="G758" s="28">
        <v>0</v>
      </c>
      <c r="H758" s="37">
        <v>1</v>
      </c>
      <c r="I758" s="39">
        <v>0</v>
      </c>
      <c r="J758" s="27">
        <v>0</v>
      </c>
      <c r="K758" s="27"/>
      <c r="L758" s="27">
        <v>0</v>
      </c>
      <c r="M758" s="27"/>
      <c r="N758" s="51">
        <v>0</v>
      </c>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row>
    <row r="759" spans="1:50" ht="23.7" customHeight="1">
      <c r="A759" s="6" t="s">
        <v>750</v>
      </c>
      <c r="B759" s="6"/>
      <c r="C759" s="28">
        <v>0</v>
      </c>
      <c r="D759" s="28">
        <v>0</v>
      </c>
      <c r="E759" s="28">
        <v>0</v>
      </c>
      <c r="F759" s="27">
        <v>0</v>
      </c>
      <c r="G759" s="28">
        <v>0</v>
      </c>
      <c r="H759" s="37">
        <v>1</v>
      </c>
      <c r="I759" s="39">
        <v>0</v>
      </c>
      <c r="J759" s="27">
        <v>0</v>
      </c>
      <c r="K759" s="27"/>
      <c r="L759" s="27">
        <v>0</v>
      </c>
      <c r="M759" s="27"/>
      <c r="N759" s="51">
        <v>0</v>
      </c>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row>
    <row r="760" spans="1:50" ht="23.7" customHeight="1">
      <c r="A760" s="6" t="s">
        <v>751</v>
      </c>
      <c r="B760" s="6"/>
      <c r="C760" s="28">
        <v>0</v>
      </c>
      <c r="D760" s="28">
        <v>0</v>
      </c>
      <c r="E760" s="28">
        <v>0</v>
      </c>
      <c r="F760" s="27">
        <v>0</v>
      </c>
      <c r="G760" s="28">
        <v>0</v>
      </c>
      <c r="H760" s="37">
        <v>1</v>
      </c>
      <c r="I760" s="39">
        <v>0</v>
      </c>
      <c r="J760" s="27">
        <v>0</v>
      </c>
      <c r="K760" s="27"/>
      <c r="L760" s="27">
        <v>0</v>
      </c>
      <c r="M760" s="27"/>
      <c r="N760" s="51">
        <v>0</v>
      </c>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row>
    <row r="761" spans="1:50" ht="23.7" customHeight="1">
      <c r="A761" s="6" t="s">
        <v>752</v>
      </c>
      <c r="B761" s="6"/>
      <c r="C761" s="28">
        <v>0</v>
      </c>
      <c r="D761" s="28">
        <v>0</v>
      </c>
      <c r="E761" s="28">
        <v>0</v>
      </c>
      <c r="F761" s="27">
        <v>0</v>
      </c>
      <c r="G761" s="28">
        <v>0</v>
      </c>
      <c r="H761" s="37">
        <v>1</v>
      </c>
      <c r="I761" s="39">
        <v>0</v>
      </c>
      <c r="J761" s="27">
        <v>0</v>
      </c>
      <c r="K761" s="27"/>
      <c r="L761" s="27">
        <v>0</v>
      </c>
      <c r="M761" s="27"/>
      <c r="N761" s="51">
        <v>0</v>
      </c>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row>
    <row r="762" spans="1:50" ht="23.7" customHeight="1">
      <c r="A762" s="6" t="s">
        <v>753</v>
      </c>
      <c r="B762" s="6"/>
      <c r="C762" s="28">
        <v>0</v>
      </c>
      <c r="D762" s="28">
        <v>0</v>
      </c>
      <c r="E762" s="28">
        <v>0</v>
      </c>
      <c r="F762" s="27">
        <v>0</v>
      </c>
      <c r="G762" s="28">
        <v>0</v>
      </c>
      <c r="H762" s="37">
        <v>1</v>
      </c>
      <c r="I762" s="39">
        <v>0</v>
      </c>
      <c r="J762" s="27">
        <v>0</v>
      </c>
      <c r="K762" s="27"/>
      <c r="L762" s="27">
        <v>0</v>
      </c>
      <c r="M762" s="27"/>
      <c r="N762" s="51">
        <v>0</v>
      </c>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row>
    <row r="763" spans="1:50" ht="23.7" customHeight="1">
      <c r="A763" s="6" t="s">
        <v>754</v>
      </c>
      <c r="B763" s="6"/>
      <c r="C763" s="28">
        <v>0</v>
      </c>
      <c r="D763" s="28">
        <v>0</v>
      </c>
      <c r="E763" s="28">
        <v>0</v>
      </c>
      <c r="F763" s="27">
        <v>0</v>
      </c>
      <c r="G763" s="28">
        <v>0</v>
      </c>
      <c r="H763" s="37">
        <v>1</v>
      </c>
      <c r="I763" s="39">
        <v>0</v>
      </c>
      <c r="J763" s="27">
        <v>0</v>
      </c>
      <c r="K763" s="27"/>
      <c r="L763" s="27">
        <v>0</v>
      </c>
      <c r="M763" s="27"/>
      <c r="N763" s="51">
        <v>0</v>
      </c>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row>
    <row r="764" spans="1:50" ht="23.7" customHeight="1">
      <c r="A764" s="6" t="s">
        <v>755</v>
      </c>
      <c r="B764" s="6"/>
      <c r="C764" s="28">
        <v>0</v>
      </c>
      <c r="D764" s="28">
        <v>0</v>
      </c>
      <c r="E764" s="28">
        <v>0</v>
      </c>
      <c r="F764" s="27">
        <v>0</v>
      </c>
      <c r="G764" s="28">
        <v>0</v>
      </c>
      <c r="H764" s="37">
        <v>1</v>
      </c>
      <c r="I764" s="39">
        <v>0</v>
      </c>
      <c r="J764" s="27">
        <v>0</v>
      </c>
      <c r="K764" s="27"/>
      <c r="L764" s="27">
        <v>0</v>
      </c>
      <c r="M764" s="27"/>
      <c r="N764" s="51">
        <v>0</v>
      </c>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row>
    <row r="765" spans="1:50" ht="23.7" customHeight="1">
      <c r="A765" s="6" t="s">
        <v>756</v>
      </c>
      <c r="B765" s="6"/>
      <c r="C765" s="28">
        <v>0</v>
      </c>
      <c r="D765" s="28">
        <v>0</v>
      </c>
      <c r="E765" s="28">
        <v>0</v>
      </c>
      <c r="F765" s="27">
        <v>0</v>
      </c>
      <c r="G765" s="28">
        <v>0</v>
      </c>
      <c r="H765" s="37">
        <v>1</v>
      </c>
      <c r="I765" s="39">
        <v>0</v>
      </c>
      <c r="J765" s="27">
        <v>0</v>
      </c>
      <c r="K765" s="27"/>
      <c r="L765" s="27">
        <v>0</v>
      </c>
      <c r="M765" s="27"/>
      <c r="N765" s="51">
        <v>0</v>
      </c>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row>
    <row r="766" spans="1:50" ht="23.7" customHeight="1">
      <c r="A766" s="6" t="s">
        <v>757</v>
      </c>
      <c r="B766" s="6"/>
      <c r="C766" s="28">
        <v>0</v>
      </c>
      <c r="D766" s="28">
        <v>0</v>
      </c>
      <c r="E766" s="28">
        <v>0</v>
      </c>
      <c r="F766" s="27">
        <v>0</v>
      </c>
      <c r="G766" s="28">
        <v>0</v>
      </c>
      <c r="H766" s="37">
        <v>1</v>
      </c>
      <c r="I766" s="39">
        <v>0</v>
      </c>
      <c r="J766" s="27">
        <v>0</v>
      </c>
      <c r="K766" s="27"/>
      <c r="L766" s="27">
        <v>0</v>
      </c>
      <c r="M766" s="27"/>
      <c r="N766" s="51">
        <v>0</v>
      </c>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row>
    <row r="767" spans="1:50" ht="42.5" customHeight="1">
      <c r="A767" s="6" t="s">
        <v>758</v>
      </c>
      <c r="B767" s="6"/>
      <c r="C767" s="28">
        <v>0</v>
      </c>
      <c r="D767" s="28">
        <v>0</v>
      </c>
      <c r="E767" s="28">
        <v>0</v>
      </c>
      <c r="F767" s="27">
        <v>0</v>
      </c>
      <c r="G767" s="28">
        <v>0</v>
      </c>
      <c r="H767" s="37">
        <v>1</v>
      </c>
      <c r="I767" s="39">
        <v>0</v>
      </c>
      <c r="J767" s="27">
        <v>0</v>
      </c>
      <c r="K767" s="27"/>
      <c r="L767" s="27">
        <v>0</v>
      </c>
      <c r="M767" s="27"/>
      <c r="N767" s="51">
        <v>0</v>
      </c>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row>
    <row r="768" spans="1:50" ht="49.5" customHeight="1">
      <c r="A768" s="6" t="s">
        <v>759</v>
      </c>
      <c r="B768" s="6"/>
      <c r="C768" s="28">
        <v>0</v>
      </c>
      <c r="D768" s="28">
        <v>0</v>
      </c>
      <c r="E768" s="28">
        <v>0</v>
      </c>
      <c r="F768" s="27">
        <v>0</v>
      </c>
      <c r="G768" s="28">
        <v>0</v>
      </c>
      <c r="H768" s="37">
        <v>1</v>
      </c>
      <c r="I768" s="39">
        <v>0</v>
      </c>
      <c r="J768" s="27">
        <v>0</v>
      </c>
      <c r="K768" s="27"/>
      <c r="L768" s="27">
        <v>0</v>
      </c>
      <c r="M768" s="27"/>
      <c r="N768" s="51">
        <v>0</v>
      </c>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row>
    <row r="769" spans="1:50" ht="40.25" customHeight="1">
      <c r="A769" s="6" t="s">
        <v>760</v>
      </c>
      <c r="B769" s="6"/>
      <c r="C769" s="28">
        <v>0</v>
      </c>
      <c r="D769" s="28">
        <v>0</v>
      </c>
      <c r="E769" s="28">
        <v>0</v>
      </c>
      <c r="F769" s="27">
        <v>0</v>
      </c>
      <c r="G769" s="28">
        <v>0</v>
      </c>
      <c r="H769" s="37">
        <v>1</v>
      </c>
      <c r="I769" s="39">
        <v>0</v>
      </c>
      <c r="J769" s="27">
        <v>0</v>
      </c>
      <c r="K769" s="27"/>
      <c r="L769" s="27">
        <v>0</v>
      </c>
      <c r="M769" s="27"/>
      <c r="N769" s="51">
        <v>0</v>
      </c>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row>
    <row r="770" spans="1:50" ht="34.8" customHeight="1">
      <c r="A770" s="6" t="s">
        <v>761</v>
      </c>
      <c r="B770" s="6"/>
      <c r="C770" s="28">
        <v>0</v>
      </c>
      <c r="D770" s="28">
        <v>0</v>
      </c>
      <c r="E770" s="28">
        <v>0</v>
      </c>
      <c r="F770" s="27">
        <v>0</v>
      </c>
      <c r="G770" s="28">
        <v>0</v>
      </c>
      <c r="H770" s="37">
        <v>1</v>
      </c>
      <c r="I770" s="39">
        <v>0</v>
      </c>
      <c r="J770" s="27">
        <v>0</v>
      </c>
      <c r="K770" s="27"/>
      <c r="L770" s="27">
        <v>0</v>
      </c>
      <c r="M770" s="27"/>
      <c r="N770" s="51">
        <v>0</v>
      </c>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row>
    <row r="771" spans="1:50" ht="30.65" customHeight="1">
      <c r="A771" s="6" t="s">
        <v>762</v>
      </c>
      <c r="B771" s="6"/>
      <c r="C771" s="28">
        <v>0</v>
      </c>
      <c r="D771" s="28">
        <v>0</v>
      </c>
      <c r="E771" s="28">
        <v>0</v>
      </c>
      <c r="F771" s="27">
        <v>0</v>
      </c>
      <c r="G771" s="28">
        <v>0</v>
      </c>
      <c r="H771" s="37">
        <v>1</v>
      </c>
      <c r="I771" s="39">
        <v>0</v>
      </c>
      <c r="J771" s="27">
        <v>0</v>
      </c>
      <c r="K771" s="27"/>
      <c r="L771" s="27">
        <v>0</v>
      </c>
      <c r="M771" s="27"/>
      <c r="N771" s="51">
        <v>0</v>
      </c>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row>
    <row r="772" spans="1:50" ht="38.35" customHeight="1">
      <c r="A772" s="6" t="s">
        <v>763</v>
      </c>
      <c r="B772" s="6"/>
      <c r="C772" s="28">
        <v>0</v>
      </c>
      <c r="D772" s="28">
        <v>0</v>
      </c>
      <c r="E772" s="28">
        <v>0</v>
      </c>
      <c r="F772" s="27">
        <v>0</v>
      </c>
      <c r="G772" s="28">
        <v>0</v>
      </c>
      <c r="H772" s="37">
        <v>1</v>
      </c>
      <c r="I772" s="39">
        <v>0</v>
      </c>
      <c r="J772" s="27">
        <v>0</v>
      </c>
      <c r="K772" s="27"/>
      <c r="L772" s="27">
        <v>0</v>
      </c>
      <c r="M772" s="27"/>
      <c r="N772" s="51">
        <v>0</v>
      </c>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row>
    <row r="773" spans="1:50" ht="23.7" customHeight="1">
      <c r="A773" s="6" t="s">
        <v>764</v>
      </c>
      <c r="B773" s="6"/>
      <c r="C773" s="28">
        <v>0</v>
      </c>
      <c r="D773" s="28">
        <v>0</v>
      </c>
      <c r="E773" s="28">
        <v>0</v>
      </c>
      <c r="F773" s="27">
        <v>0</v>
      </c>
      <c r="G773" s="28">
        <v>0</v>
      </c>
      <c r="H773" s="37">
        <v>1</v>
      </c>
      <c r="I773" s="39">
        <v>0</v>
      </c>
      <c r="J773" s="27">
        <v>0</v>
      </c>
      <c r="K773" s="27"/>
      <c r="L773" s="27">
        <v>0</v>
      </c>
      <c r="M773" s="27"/>
      <c r="N773" s="51">
        <v>0</v>
      </c>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row>
    <row r="774" spans="1:50" ht="46.6" customHeight="1">
      <c r="A774" s="6" t="s">
        <v>765</v>
      </c>
      <c r="B774" s="6"/>
      <c r="C774" s="28">
        <v>0</v>
      </c>
      <c r="D774" s="28">
        <v>0</v>
      </c>
      <c r="E774" s="28">
        <v>0</v>
      </c>
      <c r="F774" s="27">
        <v>0</v>
      </c>
      <c r="G774" s="28">
        <v>0</v>
      </c>
      <c r="H774" s="37">
        <v>1</v>
      </c>
      <c r="I774" s="39">
        <v>0</v>
      </c>
      <c r="J774" s="27">
        <v>0</v>
      </c>
      <c r="K774" s="27"/>
      <c r="L774" s="27">
        <v>0</v>
      </c>
      <c r="M774" s="27"/>
      <c r="N774" s="51">
        <v>0</v>
      </c>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row>
    <row r="775" spans="1:50" ht="23.7" customHeight="1">
      <c r="A775" s="6" t="s">
        <v>766</v>
      </c>
      <c r="B775" s="6"/>
      <c r="C775" s="28">
        <v>0</v>
      </c>
      <c r="D775" s="28">
        <v>0</v>
      </c>
      <c r="E775" s="28">
        <v>0</v>
      </c>
      <c r="F775" s="27">
        <v>0</v>
      </c>
      <c r="G775" s="28">
        <v>0</v>
      </c>
      <c r="H775" s="37">
        <v>1</v>
      </c>
      <c r="I775" s="39">
        <v>0</v>
      </c>
      <c r="J775" s="27">
        <v>0</v>
      </c>
      <c r="K775" s="27"/>
      <c r="L775" s="27">
        <v>0</v>
      </c>
      <c r="M775" s="27"/>
      <c r="N775" s="51">
        <v>0</v>
      </c>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row>
    <row r="776" spans="1:50" ht="23.7" customHeight="1">
      <c r="A776" s="6" t="s">
        <v>767</v>
      </c>
      <c r="B776" s="6"/>
      <c r="C776" s="28">
        <v>0</v>
      </c>
      <c r="D776" s="28">
        <v>0</v>
      </c>
      <c r="E776" s="28">
        <v>0</v>
      </c>
      <c r="F776" s="27">
        <v>0</v>
      </c>
      <c r="G776" s="28">
        <v>0</v>
      </c>
      <c r="H776" s="37">
        <v>1</v>
      </c>
      <c r="I776" s="39">
        <v>0</v>
      </c>
      <c r="J776" s="27">
        <v>0</v>
      </c>
      <c r="K776" s="27"/>
      <c r="L776" s="27">
        <v>0</v>
      </c>
      <c r="M776" s="27"/>
      <c r="N776" s="51">
        <v>0</v>
      </c>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row>
    <row r="777" spans="1:50" ht="23.7" customHeight="1">
      <c r="A777" s="6" t="s">
        <v>768</v>
      </c>
      <c r="B777" s="6"/>
      <c r="C777" s="28">
        <v>0</v>
      </c>
      <c r="D777" s="28">
        <v>0</v>
      </c>
      <c r="E777" s="28">
        <v>0</v>
      </c>
      <c r="F777" s="27">
        <v>0</v>
      </c>
      <c r="G777" s="28">
        <v>0</v>
      </c>
      <c r="H777" s="37">
        <v>1</v>
      </c>
      <c r="I777" s="39">
        <v>0</v>
      </c>
      <c r="J777" s="27">
        <v>0</v>
      </c>
      <c r="K777" s="27"/>
      <c r="L777" s="27">
        <v>0</v>
      </c>
      <c r="M777" s="27"/>
      <c r="N777" s="51">
        <v>0</v>
      </c>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row>
    <row r="778" spans="1:50" ht="23.7" customHeight="1">
      <c r="A778" s="6" t="s">
        <v>769</v>
      </c>
      <c r="B778" s="6"/>
      <c r="C778" s="28">
        <v>0</v>
      </c>
      <c r="D778" s="28">
        <v>0</v>
      </c>
      <c r="E778" s="28">
        <v>0</v>
      </c>
      <c r="F778" s="27">
        <v>0</v>
      </c>
      <c r="G778" s="28">
        <v>0</v>
      </c>
      <c r="H778" s="37">
        <v>1</v>
      </c>
      <c r="I778" s="39">
        <v>0</v>
      </c>
      <c r="J778" s="27">
        <v>0</v>
      </c>
      <c r="K778" s="27"/>
      <c r="L778" s="27">
        <v>0</v>
      </c>
      <c r="M778" s="27"/>
      <c r="N778" s="51">
        <v>0</v>
      </c>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row>
    <row r="779" spans="1:50" ht="23.7" customHeight="1">
      <c r="A779" s="6" t="s">
        <v>770</v>
      </c>
      <c r="B779" s="6"/>
      <c r="C779" s="28">
        <v>0</v>
      </c>
      <c r="D779" s="28">
        <v>0</v>
      </c>
      <c r="E779" s="28">
        <v>0</v>
      </c>
      <c r="F779" s="27">
        <v>0</v>
      </c>
      <c r="G779" s="28">
        <v>0</v>
      </c>
      <c r="H779" s="37">
        <v>1</v>
      </c>
      <c r="I779" s="39">
        <v>0</v>
      </c>
      <c r="J779" s="27">
        <v>0</v>
      </c>
      <c r="K779" s="27"/>
      <c r="L779" s="27">
        <v>0</v>
      </c>
      <c r="M779" s="27"/>
      <c r="N779" s="51">
        <v>0</v>
      </c>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row>
    <row r="780" spans="1:50" ht="23.7" customHeight="1">
      <c r="A780" s="6" t="s">
        <v>771</v>
      </c>
      <c r="B780" s="6"/>
      <c r="C780" s="28">
        <v>0</v>
      </c>
      <c r="D780" s="28">
        <v>0</v>
      </c>
      <c r="E780" s="28">
        <v>0</v>
      </c>
      <c r="F780" s="27">
        <v>0</v>
      </c>
      <c r="G780" s="28">
        <v>0</v>
      </c>
      <c r="H780" s="37">
        <v>1</v>
      </c>
      <c r="I780" s="39">
        <v>0</v>
      </c>
      <c r="J780" s="27">
        <v>0</v>
      </c>
      <c r="K780" s="27"/>
      <c r="L780" s="27">
        <v>0</v>
      </c>
      <c r="M780" s="27"/>
      <c r="N780" s="51">
        <v>0</v>
      </c>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row>
    <row r="781" spans="1:50" ht="23.7" customHeight="1">
      <c r="A781" s="6" t="s">
        <v>772</v>
      </c>
      <c r="B781" s="6"/>
      <c r="C781" s="28">
        <v>0</v>
      </c>
      <c r="D781" s="28">
        <v>0</v>
      </c>
      <c r="E781" s="28">
        <v>0</v>
      </c>
      <c r="F781" s="27">
        <v>0</v>
      </c>
      <c r="G781" s="28">
        <v>0</v>
      </c>
      <c r="H781" s="37">
        <v>1</v>
      </c>
      <c r="I781" s="39">
        <v>0</v>
      </c>
      <c r="J781" s="27">
        <v>0</v>
      </c>
      <c r="K781" s="27"/>
      <c r="L781" s="27">
        <v>0</v>
      </c>
      <c r="M781" s="27"/>
      <c r="N781" s="51">
        <v>0</v>
      </c>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row>
    <row r="782" spans="1:50" ht="50.8" customHeight="1">
      <c r="A782" s="6" t="s">
        <v>773</v>
      </c>
      <c r="B782" s="6"/>
      <c r="C782" s="28">
        <v>0</v>
      </c>
      <c r="D782" s="28">
        <v>0</v>
      </c>
      <c r="E782" s="28">
        <v>0</v>
      </c>
      <c r="F782" s="27">
        <v>0</v>
      </c>
      <c r="G782" s="28">
        <v>0</v>
      </c>
      <c r="H782" s="37">
        <v>1</v>
      </c>
      <c r="I782" s="39">
        <v>0</v>
      </c>
      <c r="J782" s="27">
        <v>0</v>
      </c>
      <c r="K782" s="27"/>
      <c r="L782" s="27">
        <v>0</v>
      </c>
      <c r="M782" s="27"/>
      <c r="N782" s="51">
        <v>0</v>
      </c>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row>
    <row r="783" spans="1:50" ht="46.6" customHeight="1">
      <c r="A783" s="6" t="s">
        <v>774</v>
      </c>
      <c r="B783" s="6"/>
      <c r="C783" s="28">
        <v>0</v>
      </c>
      <c r="D783" s="28">
        <v>0</v>
      </c>
      <c r="E783" s="28">
        <v>0</v>
      </c>
      <c r="F783" s="27">
        <v>0</v>
      </c>
      <c r="G783" s="28">
        <v>0</v>
      </c>
      <c r="H783" s="37">
        <v>1</v>
      </c>
      <c r="I783" s="39">
        <v>0</v>
      </c>
      <c r="J783" s="27">
        <v>0</v>
      </c>
      <c r="K783" s="27"/>
      <c r="L783" s="27">
        <v>0</v>
      </c>
      <c r="M783" s="27"/>
      <c r="N783" s="51">
        <v>0</v>
      </c>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row>
    <row r="784" spans="1:50" ht="23.7" customHeight="1">
      <c r="A784" s="6" t="s">
        <v>775</v>
      </c>
      <c r="B784" s="6"/>
      <c r="C784" s="28">
        <v>0</v>
      </c>
      <c r="D784" s="28">
        <v>0</v>
      </c>
      <c r="E784" s="28">
        <v>0</v>
      </c>
      <c r="F784" s="27">
        <v>0</v>
      </c>
      <c r="G784" s="28">
        <v>0</v>
      </c>
      <c r="H784" s="37">
        <v>1</v>
      </c>
      <c r="I784" s="39">
        <v>0</v>
      </c>
      <c r="J784" s="27">
        <v>0</v>
      </c>
      <c r="K784" s="27"/>
      <c r="L784" s="27">
        <v>0</v>
      </c>
      <c r="M784" s="27"/>
      <c r="N784" s="51">
        <v>0</v>
      </c>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row>
    <row r="785" spans="1:50" ht="41.25" customHeight="1">
      <c r="A785" s="6" t="s">
        <v>776</v>
      </c>
      <c r="B785" s="6"/>
      <c r="C785" s="28">
        <v>0</v>
      </c>
      <c r="D785" s="28">
        <v>0</v>
      </c>
      <c r="E785" s="28">
        <v>0</v>
      </c>
      <c r="F785" s="27">
        <v>0</v>
      </c>
      <c r="G785" s="28">
        <v>0</v>
      </c>
      <c r="H785" s="37">
        <v>1</v>
      </c>
      <c r="I785" s="39">
        <v>0</v>
      </c>
      <c r="J785" s="27">
        <v>0</v>
      </c>
      <c r="K785" s="27"/>
      <c r="L785" s="27">
        <v>0</v>
      </c>
      <c r="M785" s="27"/>
      <c r="N785" s="51">
        <v>0</v>
      </c>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row>
    <row r="786" spans="1:50" ht="36.75" customHeight="1">
      <c r="A786" s="6" t="s">
        <v>777</v>
      </c>
      <c r="B786" s="6"/>
      <c r="C786" s="28">
        <v>0</v>
      </c>
      <c r="D786" s="28">
        <v>0</v>
      </c>
      <c r="E786" s="28">
        <v>0</v>
      </c>
      <c r="F786" s="27">
        <v>0</v>
      </c>
      <c r="G786" s="28">
        <v>0</v>
      </c>
      <c r="H786" s="37">
        <v>1</v>
      </c>
      <c r="I786" s="39">
        <v>0</v>
      </c>
      <c r="J786" s="27">
        <v>0</v>
      </c>
      <c r="K786" s="27"/>
      <c r="L786" s="27">
        <v>0</v>
      </c>
      <c r="M786" s="27"/>
      <c r="N786" s="51">
        <v>0</v>
      </c>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row>
    <row r="787" spans="1:50" ht="23.7" customHeight="1">
      <c r="A787" s="6" t="s">
        <v>778</v>
      </c>
      <c r="B787" s="6"/>
      <c r="C787" s="28">
        <v>0</v>
      </c>
      <c r="D787" s="28">
        <v>0</v>
      </c>
      <c r="E787" s="28">
        <v>0</v>
      </c>
      <c r="F787" s="27">
        <v>0</v>
      </c>
      <c r="G787" s="28">
        <v>0</v>
      </c>
      <c r="H787" s="37">
        <v>1</v>
      </c>
      <c r="I787" s="39">
        <v>0</v>
      </c>
      <c r="J787" s="27">
        <v>0</v>
      </c>
      <c r="K787" s="27"/>
      <c r="L787" s="27">
        <v>0</v>
      </c>
      <c r="M787" s="27"/>
      <c r="N787" s="51">
        <v>0</v>
      </c>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row>
    <row r="788" spans="1:50" ht="23.7" customHeight="1">
      <c r="A788" s="6" t="s">
        <v>779</v>
      </c>
      <c r="B788" s="6"/>
      <c r="C788" s="28">
        <v>0</v>
      </c>
      <c r="D788" s="28">
        <v>0</v>
      </c>
      <c r="E788" s="28">
        <v>0</v>
      </c>
      <c r="F788" s="27">
        <v>0</v>
      </c>
      <c r="G788" s="28">
        <v>0</v>
      </c>
      <c r="H788" s="37">
        <v>1</v>
      </c>
      <c r="I788" s="39">
        <v>0</v>
      </c>
      <c r="J788" s="27">
        <v>0</v>
      </c>
      <c r="K788" s="27"/>
      <c r="L788" s="27">
        <v>0</v>
      </c>
      <c r="M788" s="27"/>
      <c r="N788" s="51">
        <v>0</v>
      </c>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row>
    <row r="789" spans="1:50" ht="36.3" customHeight="1">
      <c r="A789" s="6" t="s">
        <v>780</v>
      </c>
      <c r="B789" s="6"/>
      <c r="C789" s="28">
        <v>0</v>
      </c>
      <c r="D789" s="28">
        <v>0</v>
      </c>
      <c r="E789" s="28">
        <v>0</v>
      </c>
      <c r="F789" s="27">
        <v>0</v>
      </c>
      <c r="G789" s="28">
        <v>0</v>
      </c>
      <c r="H789" s="37">
        <v>1</v>
      </c>
      <c r="I789" s="39">
        <v>0</v>
      </c>
      <c r="J789" s="27">
        <v>0</v>
      </c>
      <c r="K789" s="27"/>
      <c r="L789" s="27">
        <v>0</v>
      </c>
      <c r="M789" s="27"/>
      <c r="N789" s="51">
        <v>0</v>
      </c>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row>
    <row r="790" spans="1:50" ht="23.7" customHeight="1">
      <c r="A790" s="6" t="s">
        <v>781</v>
      </c>
      <c r="B790" s="6"/>
      <c r="C790" s="28">
        <v>0</v>
      </c>
      <c r="D790" s="28">
        <v>0</v>
      </c>
      <c r="E790" s="28">
        <v>0</v>
      </c>
      <c r="F790" s="27">
        <v>0</v>
      </c>
      <c r="G790" s="28">
        <v>0</v>
      </c>
      <c r="H790" s="37">
        <v>1</v>
      </c>
      <c r="I790" s="39">
        <v>0</v>
      </c>
      <c r="J790" s="27">
        <v>0</v>
      </c>
      <c r="K790" s="27"/>
      <c r="L790" s="27">
        <v>0</v>
      </c>
      <c r="M790" s="27"/>
      <c r="N790" s="51">
        <v>0</v>
      </c>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row>
    <row r="791" spans="1:50" ht="23.7" customHeight="1">
      <c r="A791" s="6" t="s">
        <v>782</v>
      </c>
      <c r="B791" s="6"/>
      <c r="C791" s="28">
        <v>0</v>
      </c>
      <c r="D791" s="28">
        <v>0</v>
      </c>
      <c r="E791" s="28">
        <v>0</v>
      </c>
      <c r="F791" s="27">
        <v>0</v>
      </c>
      <c r="G791" s="28">
        <v>0</v>
      </c>
      <c r="H791" s="37">
        <v>1</v>
      </c>
      <c r="I791" s="39">
        <v>0</v>
      </c>
      <c r="J791" s="27">
        <v>0</v>
      </c>
      <c r="K791" s="27"/>
      <c r="L791" s="27">
        <v>0</v>
      </c>
      <c r="M791" s="27"/>
      <c r="N791" s="51">
        <v>0</v>
      </c>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row>
    <row r="792" spans="1:50" ht="23.7" customHeight="1">
      <c r="A792" s="6" t="s">
        <v>783</v>
      </c>
      <c r="B792" s="6"/>
      <c r="C792" s="28">
        <v>0</v>
      </c>
      <c r="D792" s="28">
        <v>0</v>
      </c>
      <c r="E792" s="28">
        <v>0</v>
      </c>
      <c r="F792" s="27">
        <v>0</v>
      </c>
      <c r="G792" s="28">
        <v>0</v>
      </c>
      <c r="H792" s="37">
        <v>1</v>
      </c>
      <c r="I792" s="39">
        <v>0</v>
      </c>
      <c r="J792" s="27">
        <v>0</v>
      </c>
      <c r="K792" s="27"/>
      <c r="L792" s="27">
        <v>0</v>
      </c>
      <c r="M792" s="27"/>
      <c r="N792" s="51">
        <v>0</v>
      </c>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row>
    <row r="793" spans="1:50" ht="23.7" customHeight="1">
      <c r="A793" s="6" t="s">
        <v>784</v>
      </c>
      <c r="B793" s="6"/>
      <c r="C793" s="28">
        <v>0</v>
      </c>
      <c r="D793" s="28">
        <v>0</v>
      </c>
      <c r="E793" s="28">
        <v>0</v>
      </c>
      <c r="F793" s="27">
        <v>0</v>
      </c>
      <c r="G793" s="28">
        <v>0</v>
      </c>
      <c r="H793" s="37">
        <v>1</v>
      </c>
      <c r="I793" s="39">
        <v>0</v>
      </c>
      <c r="J793" s="27">
        <v>0</v>
      </c>
      <c r="K793" s="27"/>
      <c r="L793" s="27">
        <v>0</v>
      </c>
      <c r="M793" s="27"/>
      <c r="N793" s="51">
        <v>0</v>
      </c>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row>
    <row r="794" spans="1:50" ht="23.7" customHeight="1">
      <c r="A794" s="6" t="s">
        <v>785</v>
      </c>
      <c r="B794" s="6"/>
      <c r="C794" s="28">
        <v>0</v>
      </c>
      <c r="D794" s="28">
        <v>0</v>
      </c>
      <c r="E794" s="28">
        <v>0</v>
      </c>
      <c r="F794" s="27">
        <v>0</v>
      </c>
      <c r="G794" s="28">
        <v>0</v>
      </c>
      <c r="H794" s="37">
        <v>1</v>
      </c>
      <c r="I794" s="39">
        <v>0</v>
      </c>
      <c r="J794" s="27">
        <v>0</v>
      </c>
      <c r="K794" s="27"/>
      <c r="L794" s="27">
        <v>0</v>
      </c>
      <c r="M794" s="27"/>
      <c r="N794" s="51">
        <v>0</v>
      </c>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row>
    <row r="795" spans="1:50" ht="41.75" customHeight="1">
      <c r="A795" s="6" t="s">
        <v>786</v>
      </c>
      <c r="B795" s="6"/>
      <c r="C795" s="28">
        <v>0</v>
      </c>
      <c r="D795" s="28">
        <v>0</v>
      </c>
      <c r="E795" s="28">
        <v>0</v>
      </c>
      <c r="F795" s="27">
        <v>0</v>
      </c>
      <c r="G795" s="28">
        <v>0</v>
      </c>
      <c r="H795" s="37">
        <v>1</v>
      </c>
      <c r="I795" s="39">
        <v>0</v>
      </c>
      <c r="J795" s="27">
        <v>0</v>
      </c>
      <c r="K795" s="27"/>
      <c r="L795" s="27">
        <v>0</v>
      </c>
      <c r="M795" s="27"/>
      <c r="N795" s="51">
        <v>0</v>
      </c>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row>
    <row r="796" spans="1:50" ht="23.7" customHeight="1">
      <c r="A796" s="6" t="s">
        <v>787</v>
      </c>
      <c r="B796" s="6"/>
      <c r="C796" s="28">
        <v>0</v>
      </c>
      <c r="D796" s="28">
        <v>0</v>
      </c>
      <c r="E796" s="28">
        <v>0</v>
      </c>
      <c r="F796" s="27">
        <v>0</v>
      </c>
      <c r="G796" s="28">
        <v>0</v>
      </c>
      <c r="H796" s="37">
        <v>1</v>
      </c>
      <c r="I796" s="39">
        <v>0</v>
      </c>
      <c r="J796" s="27">
        <v>0</v>
      </c>
      <c r="K796" s="27"/>
      <c r="L796" s="27">
        <v>0</v>
      </c>
      <c r="M796" s="27"/>
      <c r="N796" s="51">
        <v>0</v>
      </c>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row>
    <row r="797" spans="1:50" ht="41.25" customHeight="1">
      <c r="A797" s="6" t="s">
        <v>788</v>
      </c>
      <c r="B797" s="6"/>
      <c r="C797" s="28">
        <v>0</v>
      </c>
      <c r="D797" s="28">
        <v>0</v>
      </c>
      <c r="E797" s="28">
        <v>0</v>
      </c>
      <c r="F797" s="27">
        <v>0</v>
      </c>
      <c r="G797" s="28">
        <v>0</v>
      </c>
      <c r="H797" s="37">
        <v>1</v>
      </c>
      <c r="I797" s="39">
        <v>0</v>
      </c>
      <c r="J797" s="27">
        <v>0</v>
      </c>
      <c r="K797" s="27"/>
      <c r="L797" s="27">
        <v>0</v>
      </c>
      <c r="M797" s="27"/>
      <c r="N797" s="51">
        <v>0</v>
      </c>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row>
    <row r="798" spans="1:50" ht="23.7" customHeight="1">
      <c r="A798" s="6" t="s">
        <v>789</v>
      </c>
      <c r="B798" s="6"/>
      <c r="C798" s="28">
        <v>0</v>
      </c>
      <c r="D798" s="28">
        <v>0</v>
      </c>
      <c r="E798" s="28">
        <v>0</v>
      </c>
      <c r="F798" s="27">
        <v>0</v>
      </c>
      <c r="G798" s="28">
        <v>0</v>
      </c>
      <c r="H798" s="37">
        <v>1</v>
      </c>
      <c r="I798" s="39">
        <v>0</v>
      </c>
      <c r="J798" s="27">
        <v>0</v>
      </c>
      <c r="K798" s="27"/>
      <c r="L798" s="27">
        <v>0</v>
      </c>
      <c r="M798" s="27"/>
      <c r="N798" s="51">
        <v>0</v>
      </c>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row>
    <row r="799" spans="1:50" ht="23.7" customHeight="1">
      <c r="A799" s="6" t="s">
        <v>790</v>
      </c>
      <c r="B799" s="6"/>
      <c r="C799" s="28">
        <v>0</v>
      </c>
      <c r="D799" s="28">
        <v>0</v>
      </c>
      <c r="E799" s="28">
        <v>0</v>
      </c>
      <c r="F799" s="27">
        <v>0</v>
      </c>
      <c r="G799" s="28">
        <v>0</v>
      </c>
      <c r="H799" s="37">
        <v>1</v>
      </c>
      <c r="I799" s="39">
        <v>0</v>
      </c>
      <c r="J799" s="27">
        <v>0</v>
      </c>
      <c r="K799" s="27"/>
      <c r="L799" s="27">
        <v>0</v>
      </c>
      <c r="M799" s="27"/>
      <c r="N799" s="51">
        <v>0</v>
      </c>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row>
    <row r="800" spans="1:50" ht="23.7" customHeight="1">
      <c r="A800" s="6" t="s">
        <v>791</v>
      </c>
      <c r="B800" s="6"/>
      <c r="C800" s="28">
        <v>0</v>
      </c>
      <c r="D800" s="28">
        <v>0</v>
      </c>
      <c r="E800" s="28">
        <v>0</v>
      </c>
      <c r="F800" s="27">
        <v>0</v>
      </c>
      <c r="G800" s="28">
        <v>0</v>
      </c>
      <c r="H800" s="37">
        <v>1</v>
      </c>
      <c r="I800" s="39">
        <v>0</v>
      </c>
      <c r="J800" s="27">
        <v>0</v>
      </c>
      <c r="K800" s="27"/>
      <c r="L800" s="27">
        <v>0</v>
      </c>
      <c r="M800" s="27"/>
      <c r="N800" s="51">
        <v>0</v>
      </c>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row>
    <row r="801" spans="1:50" ht="23.7" customHeight="1">
      <c r="A801" s="6" t="s">
        <v>792</v>
      </c>
      <c r="B801" s="6"/>
      <c r="C801" s="28">
        <v>0</v>
      </c>
      <c r="D801" s="28">
        <v>0</v>
      </c>
      <c r="E801" s="28">
        <v>0</v>
      </c>
      <c r="F801" s="27">
        <v>0</v>
      </c>
      <c r="G801" s="28">
        <v>0</v>
      </c>
      <c r="H801" s="37">
        <v>1</v>
      </c>
      <c r="I801" s="39">
        <v>0</v>
      </c>
      <c r="J801" s="27">
        <v>0</v>
      </c>
      <c r="K801" s="27"/>
      <c r="L801" s="27">
        <v>0</v>
      </c>
      <c r="M801" s="27"/>
      <c r="N801" s="51">
        <v>0</v>
      </c>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row>
    <row r="802" spans="1:50" ht="23.7" customHeight="1">
      <c r="A802" s="6" t="s">
        <v>793</v>
      </c>
      <c r="B802" s="6"/>
      <c r="C802" s="28">
        <v>0</v>
      </c>
      <c r="D802" s="28">
        <v>0</v>
      </c>
      <c r="E802" s="28">
        <v>0</v>
      </c>
      <c r="F802" s="27">
        <v>0</v>
      </c>
      <c r="G802" s="28">
        <v>0</v>
      </c>
      <c r="H802" s="37">
        <v>1</v>
      </c>
      <c r="I802" s="39">
        <v>0</v>
      </c>
      <c r="J802" s="27">
        <v>0</v>
      </c>
      <c r="K802" s="27"/>
      <c r="L802" s="27">
        <v>0</v>
      </c>
      <c r="M802" s="27"/>
      <c r="N802" s="51">
        <v>0</v>
      </c>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row>
    <row r="803" spans="1:50" ht="23.7" customHeight="1">
      <c r="A803" s="6" t="s">
        <v>794</v>
      </c>
      <c r="B803" s="6"/>
      <c r="C803" s="28">
        <v>0</v>
      </c>
      <c r="D803" s="28">
        <v>0</v>
      </c>
      <c r="E803" s="28">
        <v>0</v>
      </c>
      <c r="F803" s="27">
        <v>0</v>
      </c>
      <c r="G803" s="28">
        <v>0</v>
      </c>
      <c r="H803" s="37">
        <v>1</v>
      </c>
      <c r="I803" s="39">
        <v>0</v>
      </c>
      <c r="J803" s="27">
        <v>0</v>
      </c>
      <c r="K803" s="27"/>
      <c r="L803" s="27">
        <v>0</v>
      </c>
      <c r="M803" s="27"/>
      <c r="N803" s="51">
        <v>0</v>
      </c>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row>
    <row r="804" spans="1:50" ht="23.7" customHeight="1">
      <c r="A804" s="6" t="s">
        <v>795</v>
      </c>
      <c r="B804" s="6"/>
      <c r="C804" s="28">
        <v>0</v>
      </c>
      <c r="D804" s="28">
        <v>0</v>
      </c>
      <c r="E804" s="28">
        <v>0</v>
      </c>
      <c r="F804" s="27">
        <v>0</v>
      </c>
      <c r="G804" s="28">
        <v>0</v>
      </c>
      <c r="H804" s="37">
        <v>1</v>
      </c>
      <c r="I804" s="39">
        <v>0</v>
      </c>
      <c r="J804" s="27">
        <v>0</v>
      </c>
      <c r="K804" s="27"/>
      <c r="L804" s="27">
        <v>0</v>
      </c>
      <c r="M804" s="27"/>
      <c r="N804" s="51">
        <v>0</v>
      </c>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row>
    <row r="805" spans="1:50" ht="23.7" customHeight="1">
      <c r="A805" s="6" t="s">
        <v>796</v>
      </c>
      <c r="B805" s="6"/>
      <c r="C805" s="28">
        <v>0</v>
      </c>
      <c r="D805" s="28">
        <v>0</v>
      </c>
      <c r="E805" s="28">
        <v>0</v>
      </c>
      <c r="F805" s="27">
        <v>0</v>
      </c>
      <c r="G805" s="28">
        <v>0</v>
      </c>
      <c r="H805" s="37">
        <v>1</v>
      </c>
      <c r="I805" s="39">
        <v>0</v>
      </c>
      <c r="J805" s="27">
        <v>0</v>
      </c>
      <c r="K805" s="27"/>
      <c r="L805" s="27">
        <v>0</v>
      </c>
      <c r="M805" s="27"/>
      <c r="N805" s="51">
        <v>0</v>
      </c>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row>
    <row r="806" spans="1:50" ht="23.7" customHeight="1">
      <c r="A806" s="6" t="s">
        <v>797</v>
      </c>
      <c r="B806" s="6"/>
      <c r="C806" s="28">
        <v>0</v>
      </c>
      <c r="D806" s="28">
        <v>0</v>
      </c>
      <c r="E806" s="28">
        <v>0</v>
      </c>
      <c r="F806" s="27">
        <v>0</v>
      </c>
      <c r="G806" s="28">
        <v>0</v>
      </c>
      <c r="H806" s="37">
        <v>1</v>
      </c>
      <c r="I806" s="39">
        <v>0</v>
      </c>
      <c r="J806" s="27">
        <v>0</v>
      </c>
      <c r="K806" s="27"/>
      <c r="L806" s="27">
        <v>0</v>
      </c>
      <c r="M806" s="27"/>
      <c r="N806" s="51">
        <v>0</v>
      </c>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row>
    <row r="807" spans="1:50" ht="23.7" customHeight="1">
      <c r="A807" s="6" t="s">
        <v>798</v>
      </c>
      <c r="B807" s="6"/>
      <c r="C807" s="28">
        <v>0</v>
      </c>
      <c r="D807" s="28">
        <v>0</v>
      </c>
      <c r="E807" s="28">
        <v>0</v>
      </c>
      <c r="F807" s="27">
        <v>0</v>
      </c>
      <c r="G807" s="28">
        <v>0</v>
      </c>
      <c r="H807" s="37">
        <v>1</v>
      </c>
      <c r="I807" s="39">
        <v>0</v>
      </c>
      <c r="J807" s="27">
        <v>0</v>
      </c>
      <c r="K807" s="27"/>
      <c r="L807" s="27">
        <v>0</v>
      </c>
      <c r="M807" s="27"/>
      <c r="N807" s="51">
        <v>0</v>
      </c>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row>
    <row r="808" spans="1:50" ht="23.7" customHeight="1">
      <c r="A808" s="6" t="s">
        <v>799</v>
      </c>
      <c r="B808" s="6"/>
      <c r="C808" s="28">
        <v>0</v>
      </c>
      <c r="D808" s="28">
        <v>0</v>
      </c>
      <c r="E808" s="28">
        <v>0</v>
      </c>
      <c r="F808" s="27">
        <v>0</v>
      </c>
      <c r="G808" s="28">
        <v>0</v>
      </c>
      <c r="H808" s="37">
        <v>1</v>
      </c>
      <c r="I808" s="39">
        <v>0</v>
      </c>
      <c r="J808" s="27">
        <v>0</v>
      </c>
      <c r="K808" s="27"/>
      <c r="L808" s="27">
        <v>0</v>
      </c>
      <c r="M808" s="27"/>
      <c r="N808" s="51">
        <v>0</v>
      </c>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row>
    <row r="809" spans="1:50" ht="23.7" customHeight="1">
      <c r="A809" s="6" t="s">
        <v>800</v>
      </c>
      <c r="B809" s="6"/>
      <c r="C809" s="28">
        <v>0</v>
      </c>
      <c r="D809" s="28">
        <v>0</v>
      </c>
      <c r="E809" s="28">
        <v>0</v>
      </c>
      <c r="F809" s="27">
        <v>0</v>
      </c>
      <c r="G809" s="28">
        <v>0</v>
      </c>
      <c r="H809" s="37">
        <v>1</v>
      </c>
      <c r="I809" s="39">
        <v>0</v>
      </c>
      <c r="J809" s="27">
        <v>0</v>
      </c>
      <c r="K809" s="27"/>
      <c r="L809" s="27">
        <v>0</v>
      </c>
      <c r="M809" s="27"/>
      <c r="N809" s="51">
        <v>0</v>
      </c>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row>
    <row r="810" spans="1:50" ht="23.7" customHeight="1">
      <c r="A810" s="6" t="s">
        <v>801</v>
      </c>
      <c r="B810" s="6"/>
      <c r="C810" s="28">
        <v>0</v>
      </c>
      <c r="D810" s="28">
        <v>0</v>
      </c>
      <c r="E810" s="28">
        <v>0</v>
      </c>
      <c r="F810" s="27">
        <v>0</v>
      </c>
      <c r="G810" s="28">
        <v>0</v>
      </c>
      <c r="H810" s="37">
        <v>1</v>
      </c>
      <c r="I810" s="39">
        <v>0</v>
      </c>
      <c r="J810" s="27">
        <v>0</v>
      </c>
      <c r="K810" s="27"/>
      <c r="L810" s="27">
        <v>0</v>
      </c>
      <c r="M810" s="27"/>
      <c r="N810" s="51">
        <v>0</v>
      </c>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row>
    <row r="811" spans="1:50" ht="23.7" customHeight="1">
      <c r="A811" s="6" t="s">
        <v>802</v>
      </c>
      <c r="B811" s="6"/>
      <c r="C811" s="28">
        <v>0</v>
      </c>
      <c r="D811" s="28">
        <v>0</v>
      </c>
      <c r="E811" s="28">
        <v>0</v>
      </c>
      <c r="F811" s="27">
        <v>0</v>
      </c>
      <c r="G811" s="28">
        <v>0</v>
      </c>
      <c r="H811" s="37">
        <v>1</v>
      </c>
      <c r="I811" s="39">
        <v>0</v>
      </c>
      <c r="J811" s="27">
        <v>0</v>
      </c>
      <c r="K811" s="27"/>
      <c r="L811" s="27">
        <v>0</v>
      </c>
      <c r="M811" s="27"/>
      <c r="N811" s="51">
        <v>0</v>
      </c>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row>
    <row r="812" spans="1:50" ht="23.7" customHeight="1">
      <c r="A812" s="6" t="s">
        <v>803</v>
      </c>
      <c r="B812" s="6"/>
      <c r="C812" s="28">
        <v>0</v>
      </c>
      <c r="D812" s="28">
        <v>0</v>
      </c>
      <c r="E812" s="28">
        <v>0</v>
      </c>
      <c r="F812" s="27">
        <v>0</v>
      </c>
      <c r="G812" s="28">
        <v>0</v>
      </c>
      <c r="H812" s="37">
        <v>1</v>
      </c>
      <c r="I812" s="39">
        <v>0</v>
      </c>
      <c r="J812" s="27">
        <v>0</v>
      </c>
      <c r="K812" s="27"/>
      <c r="L812" s="27">
        <v>0</v>
      </c>
      <c r="M812" s="27"/>
      <c r="N812" s="51">
        <v>0</v>
      </c>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row>
    <row r="813" spans="1:50" ht="23.7" customHeight="1">
      <c r="A813" s="6" t="s">
        <v>804</v>
      </c>
      <c r="B813" s="6"/>
      <c r="C813" s="28">
        <v>0</v>
      </c>
      <c r="D813" s="28">
        <v>0</v>
      </c>
      <c r="E813" s="28">
        <v>0</v>
      </c>
      <c r="F813" s="27">
        <v>0</v>
      </c>
      <c r="G813" s="28">
        <v>0</v>
      </c>
      <c r="H813" s="37">
        <v>1</v>
      </c>
      <c r="I813" s="39">
        <v>0</v>
      </c>
      <c r="J813" s="27">
        <v>0</v>
      </c>
      <c r="K813" s="27"/>
      <c r="L813" s="27">
        <v>0</v>
      </c>
      <c r="M813" s="27"/>
      <c r="N813" s="51">
        <v>0</v>
      </c>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row>
    <row r="814" spans="1:50" ht="44.75" customHeight="1">
      <c r="A814" s="6" t="s">
        <v>805</v>
      </c>
      <c r="B814" s="6"/>
      <c r="C814" s="28">
        <v>0</v>
      </c>
      <c r="D814" s="28">
        <v>0</v>
      </c>
      <c r="E814" s="28">
        <v>0</v>
      </c>
      <c r="F814" s="27">
        <v>0</v>
      </c>
      <c r="G814" s="28">
        <v>0</v>
      </c>
      <c r="H814" s="37">
        <v>1</v>
      </c>
      <c r="I814" s="39">
        <v>0</v>
      </c>
      <c r="J814" s="27">
        <v>0</v>
      </c>
      <c r="K814" s="27"/>
      <c r="L814" s="27">
        <v>0</v>
      </c>
      <c r="M814" s="27"/>
      <c r="N814" s="51">
        <v>0</v>
      </c>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row>
    <row r="815" spans="1:50" ht="43.8" customHeight="1">
      <c r="A815" s="6" t="s">
        <v>806</v>
      </c>
      <c r="B815" s="6"/>
      <c r="C815" s="28">
        <v>0</v>
      </c>
      <c r="D815" s="28">
        <v>0</v>
      </c>
      <c r="E815" s="28">
        <v>0</v>
      </c>
      <c r="F815" s="27">
        <v>0</v>
      </c>
      <c r="G815" s="28">
        <v>0</v>
      </c>
      <c r="H815" s="37">
        <v>1</v>
      </c>
      <c r="I815" s="39">
        <v>0</v>
      </c>
      <c r="J815" s="27">
        <v>0</v>
      </c>
      <c r="K815" s="27"/>
      <c r="L815" s="27">
        <v>0</v>
      </c>
      <c r="M815" s="27"/>
      <c r="N815" s="51">
        <v>0</v>
      </c>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row>
    <row r="816" spans="1:50" ht="23.7" customHeight="1">
      <c r="A816" s="6" t="s">
        <v>807</v>
      </c>
      <c r="B816" s="6"/>
      <c r="C816" s="28">
        <v>0</v>
      </c>
      <c r="D816" s="28">
        <v>0</v>
      </c>
      <c r="E816" s="28">
        <v>0</v>
      </c>
      <c r="F816" s="27">
        <v>0</v>
      </c>
      <c r="G816" s="28">
        <v>0</v>
      </c>
      <c r="H816" s="37">
        <v>1</v>
      </c>
      <c r="I816" s="39">
        <v>0</v>
      </c>
      <c r="J816" s="27">
        <v>0</v>
      </c>
      <c r="K816" s="27"/>
      <c r="L816" s="27">
        <v>0</v>
      </c>
      <c r="M816" s="27"/>
      <c r="N816" s="51">
        <v>0</v>
      </c>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row>
    <row r="817" spans="1:50" ht="36.3" customHeight="1">
      <c r="A817" s="6" t="s">
        <v>808</v>
      </c>
      <c r="B817" s="6"/>
      <c r="C817" s="28">
        <v>0</v>
      </c>
      <c r="D817" s="28">
        <v>0</v>
      </c>
      <c r="E817" s="28">
        <v>0</v>
      </c>
      <c r="F817" s="27">
        <v>0</v>
      </c>
      <c r="G817" s="28">
        <v>0</v>
      </c>
      <c r="H817" s="37">
        <v>1</v>
      </c>
      <c r="I817" s="39">
        <v>0</v>
      </c>
      <c r="J817" s="27">
        <v>0</v>
      </c>
      <c r="K817" s="27"/>
      <c r="L817" s="27">
        <v>0</v>
      </c>
      <c r="M817" s="27"/>
      <c r="N817" s="51">
        <v>0</v>
      </c>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row>
    <row r="818" spans="1:50" ht="23.7" customHeight="1">
      <c r="A818" s="6" t="s">
        <v>809</v>
      </c>
      <c r="B818" s="6"/>
      <c r="C818" s="28">
        <v>0</v>
      </c>
      <c r="D818" s="28">
        <v>0</v>
      </c>
      <c r="E818" s="28">
        <v>0</v>
      </c>
      <c r="F818" s="27">
        <v>0</v>
      </c>
      <c r="G818" s="28">
        <v>0</v>
      </c>
      <c r="H818" s="37">
        <v>1</v>
      </c>
      <c r="I818" s="39">
        <v>0</v>
      </c>
      <c r="J818" s="27">
        <v>0</v>
      </c>
      <c r="K818" s="27"/>
      <c r="L818" s="27">
        <v>0</v>
      </c>
      <c r="M818" s="27"/>
      <c r="N818" s="51">
        <v>0</v>
      </c>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row>
    <row r="819" spans="1:50" ht="23.7" customHeight="1">
      <c r="A819" s="6" t="s">
        <v>810</v>
      </c>
      <c r="B819" s="6"/>
      <c r="C819" s="28">
        <v>0</v>
      </c>
      <c r="D819" s="28">
        <v>0</v>
      </c>
      <c r="E819" s="28">
        <v>0</v>
      </c>
      <c r="F819" s="27">
        <v>0</v>
      </c>
      <c r="G819" s="28">
        <v>0</v>
      </c>
      <c r="H819" s="37">
        <v>1</v>
      </c>
      <c r="I819" s="39">
        <v>0</v>
      </c>
      <c r="J819" s="27">
        <v>0</v>
      </c>
      <c r="K819" s="27"/>
      <c r="L819" s="27">
        <v>0</v>
      </c>
      <c r="M819" s="27"/>
      <c r="N819" s="51">
        <v>0</v>
      </c>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row>
    <row r="820" spans="1:50" ht="23.7" customHeight="1">
      <c r="A820" s="6" t="s">
        <v>811</v>
      </c>
      <c r="B820" s="6"/>
      <c r="C820" s="28">
        <v>0</v>
      </c>
      <c r="D820" s="28">
        <v>0</v>
      </c>
      <c r="E820" s="28">
        <v>0</v>
      </c>
      <c r="F820" s="27">
        <v>0</v>
      </c>
      <c r="G820" s="28">
        <v>0</v>
      </c>
      <c r="H820" s="37">
        <v>1</v>
      </c>
      <c r="I820" s="39">
        <v>0</v>
      </c>
      <c r="J820" s="27">
        <v>0</v>
      </c>
      <c r="K820" s="27"/>
      <c r="L820" s="27">
        <v>0</v>
      </c>
      <c r="M820" s="27"/>
      <c r="N820" s="51">
        <v>0</v>
      </c>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row>
    <row r="821" spans="1:50" ht="23.7" customHeight="1">
      <c r="A821" s="6" t="s">
        <v>812</v>
      </c>
      <c r="B821" s="6"/>
      <c r="C821" s="28">
        <v>0</v>
      </c>
      <c r="D821" s="28">
        <v>0</v>
      </c>
      <c r="E821" s="28">
        <v>0</v>
      </c>
      <c r="F821" s="27">
        <v>0</v>
      </c>
      <c r="G821" s="28">
        <v>0</v>
      </c>
      <c r="H821" s="37">
        <v>1</v>
      </c>
      <c r="I821" s="39">
        <v>0</v>
      </c>
      <c r="J821" s="27">
        <v>0</v>
      </c>
      <c r="K821" s="27"/>
      <c r="L821" s="27">
        <v>0</v>
      </c>
      <c r="M821" s="27"/>
      <c r="N821" s="51">
        <v>0</v>
      </c>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row>
    <row r="822" spans="1:50" ht="23.7" customHeight="1">
      <c r="A822" s="6" t="s">
        <v>813</v>
      </c>
      <c r="B822" s="6"/>
      <c r="C822" s="28">
        <v>0</v>
      </c>
      <c r="D822" s="28">
        <v>0</v>
      </c>
      <c r="E822" s="28">
        <v>0</v>
      </c>
      <c r="F822" s="27">
        <v>0</v>
      </c>
      <c r="G822" s="28">
        <v>0</v>
      </c>
      <c r="H822" s="37">
        <v>1</v>
      </c>
      <c r="I822" s="39">
        <v>0</v>
      </c>
      <c r="J822" s="27">
        <v>0</v>
      </c>
      <c r="K822" s="27"/>
      <c r="L822" s="27">
        <v>0</v>
      </c>
      <c r="M822" s="27"/>
      <c r="N822" s="51">
        <v>0</v>
      </c>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row>
    <row r="823" spans="1:50" ht="23.7" customHeight="1">
      <c r="A823" s="6" t="s">
        <v>814</v>
      </c>
      <c r="B823" s="6"/>
      <c r="C823" s="28">
        <v>0</v>
      </c>
      <c r="D823" s="28">
        <v>0</v>
      </c>
      <c r="E823" s="28">
        <v>0</v>
      </c>
      <c r="F823" s="27">
        <v>0</v>
      </c>
      <c r="G823" s="28">
        <v>0</v>
      </c>
      <c r="H823" s="37">
        <v>1</v>
      </c>
      <c r="I823" s="39">
        <v>0</v>
      </c>
      <c r="J823" s="27">
        <v>0</v>
      </c>
      <c r="K823" s="27"/>
      <c r="L823" s="27">
        <v>0</v>
      </c>
      <c r="M823" s="27"/>
      <c r="N823" s="51">
        <v>0</v>
      </c>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row>
    <row r="824" spans="1:50" ht="37.6" customHeight="1">
      <c r="A824" s="6" t="s">
        <v>815</v>
      </c>
      <c r="B824" s="6"/>
      <c r="C824" s="28">
        <v>0</v>
      </c>
      <c r="D824" s="28">
        <v>0</v>
      </c>
      <c r="E824" s="28">
        <v>0</v>
      </c>
      <c r="F824" s="27">
        <v>0</v>
      </c>
      <c r="G824" s="28">
        <v>0</v>
      </c>
      <c r="H824" s="37">
        <v>1</v>
      </c>
      <c r="I824" s="39">
        <v>0</v>
      </c>
      <c r="J824" s="27">
        <v>0</v>
      </c>
      <c r="K824" s="27"/>
      <c r="L824" s="27">
        <v>0</v>
      </c>
      <c r="M824" s="27"/>
      <c r="N824" s="51">
        <v>0</v>
      </c>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row>
    <row r="825" spans="1:50" ht="23.7" customHeight="1">
      <c r="A825" s="6" t="s">
        <v>816</v>
      </c>
      <c r="B825" s="6"/>
      <c r="C825" s="28">
        <v>0</v>
      </c>
      <c r="D825" s="28">
        <v>0</v>
      </c>
      <c r="E825" s="28">
        <v>0</v>
      </c>
      <c r="F825" s="27">
        <v>0</v>
      </c>
      <c r="G825" s="28">
        <v>0</v>
      </c>
      <c r="H825" s="37">
        <v>1</v>
      </c>
      <c r="I825" s="39">
        <v>0</v>
      </c>
      <c r="J825" s="27">
        <v>0</v>
      </c>
      <c r="K825" s="27"/>
      <c r="L825" s="27">
        <v>0</v>
      </c>
      <c r="M825" s="27"/>
      <c r="N825" s="51">
        <v>0</v>
      </c>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row>
    <row r="826" spans="1:50" ht="23.7" customHeight="1">
      <c r="A826" s="6" t="s">
        <v>817</v>
      </c>
      <c r="B826" s="6"/>
      <c r="C826" s="28">
        <v>0</v>
      </c>
      <c r="D826" s="28">
        <v>0</v>
      </c>
      <c r="E826" s="28">
        <v>0</v>
      </c>
      <c r="F826" s="27">
        <v>0</v>
      </c>
      <c r="G826" s="28">
        <v>0</v>
      </c>
      <c r="H826" s="37">
        <v>1</v>
      </c>
      <c r="I826" s="39">
        <v>0</v>
      </c>
      <c r="J826" s="27">
        <v>0</v>
      </c>
      <c r="K826" s="27"/>
      <c r="L826" s="27">
        <v>0</v>
      </c>
      <c r="M826" s="27"/>
      <c r="N826" s="51">
        <v>0</v>
      </c>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row>
    <row r="827" spans="1:50" ht="23.7" customHeight="1">
      <c r="A827" s="6" t="s">
        <v>818</v>
      </c>
      <c r="B827" s="6"/>
      <c r="C827" s="28">
        <v>0</v>
      </c>
      <c r="D827" s="28">
        <v>0</v>
      </c>
      <c r="E827" s="28">
        <v>0</v>
      </c>
      <c r="F827" s="27">
        <v>0</v>
      </c>
      <c r="G827" s="28">
        <v>0</v>
      </c>
      <c r="H827" s="37">
        <v>1</v>
      </c>
      <c r="I827" s="39">
        <v>0</v>
      </c>
      <c r="J827" s="27">
        <v>0</v>
      </c>
      <c r="K827" s="27"/>
      <c r="L827" s="27">
        <v>0</v>
      </c>
      <c r="M827" s="27"/>
      <c r="N827" s="51">
        <v>0</v>
      </c>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row>
    <row r="828" spans="1:50" ht="23.7" customHeight="1">
      <c r="A828" s="6" t="s">
        <v>819</v>
      </c>
      <c r="B828" s="6"/>
      <c r="C828" s="28">
        <v>0</v>
      </c>
      <c r="D828" s="28">
        <v>0</v>
      </c>
      <c r="E828" s="28">
        <v>0</v>
      </c>
      <c r="F828" s="27">
        <v>0</v>
      </c>
      <c r="G828" s="28">
        <v>0</v>
      </c>
      <c r="H828" s="37">
        <v>1</v>
      </c>
      <c r="I828" s="39">
        <v>0</v>
      </c>
      <c r="J828" s="27">
        <v>0</v>
      </c>
      <c r="K828" s="27"/>
      <c r="L828" s="27">
        <v>0</v>
      </c>
      <c r="M828" s="27"/>
      <c r="N828" s="51">
        <v>0</v>
      </c>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row>
    <row r="829" spans="1:50" ht="23.7" customHeight="1">
      <c r="A829" s="6" t="s">
        <v>820</v>
      </c>
      <c r="B829" s="6"/>
      <c r="C829" s="28">
        <v>0</v>
      </c>
      <c r="D829" s="28">
        <v>0</v>
      </c>
      <c r="E829" s="28">
        <v>0</v>
      </c>
      <c r="F829" s="27">
        <v>0</v>
      </c>
      <c r="G829" s="28">
        <v>0</v>
      </c>
      <c r="H829" s="37">
        <v>1</v>
      </c>
      <c r="I829" s="39">
        <v>0</v>
      </c>
      <c r="J829" s="27">
        <v>0</v>
      </c>
      <c r="K829" s="27"/>
      <c r="L829" s="27">
        <v>0</v>
      </c>
      <c r="M829" s="27"/>
      <c r="N829" s="51">
        <v>0</v>
      </c>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row>
    <row r="830" spans="1:50" ht="23.7" customHeight="1">
      <c r="A830" s="11" t="s">
        <v>821</v>
      </c>
      <c r="B830" s="11"/>
      <c r="C830" s="29">
        <v>0</v>
      </c>
      <c r="D830" s="29">
        <v>0</v>
      </c>
      <c r="E830" s="29">
        <v>0</v>
      </c>
      <c r="F830" s="35">
        <v>0</v>
      </c>
      <c r="G830" s="29">
        <v>0</v>
      </c>
      <c r="H830" s="41">
        <v>1</v>
      </c>
      <c r="I830" s="43">
        <v>0</v>
      </c>
      <c r="J830" s="35">
        <v>0</v>
      </c>
      <c r="K830" s="35"/>
      <c r="L830" s="35">
        <v>0</v>
      </c>
      <c r="M830" s="35"/>
      <c r="N830" s="53">
        <v>0</v>
      </c>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row>
    <row r="831" spans="1:50" ht="47.05" customHeight="1">
      <c r="A831" s="4" t="s">
        <v>822</v>
      </c>
      <c r="B831" s="4"/>
      <c r="C831" s="30"/>
      <c r="D831" s="31"/>
      <c r="E831" s="31"/>
      <c r="F831" s="31"/>
      <c r="G831" s="31"/>
      <c r="H831" s="31"/>
      <c r="I831" s="31"/>
      <c r="J831" s="31"/>
      <c r="K831" s="31"/>
      <c r="L831" s="31"/>
      <c r="M831" s="31"/>
      <c r="N831" s="31"/>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row>
    <row r="832" spans="1:50" ht="23.7" customHeight="1">
      <c r="A832" s="12" t="s">
        <v>823</v>
      </c>
      <c r="B832" s="19"/>
      <c r="C832" s="19"/>
      <c r="D832" s="32" t="s">
        <v>829</v>
      </c>
      <c r="E832" s="34"/>
      <c r="F832" s="32"/>
      <c r="G832" s="32" t="s">
        <v>834</v>
      </c>
      <c r="H832" s="34"/>
      <c r="I832" s="34"/>
      <c r="J832" s="12" t="s">
        <v>839</v>
      </c>
      <c r="K832" s="34"/>
      <c r="L832" s="34"/>
      <c r="M832" s="12" t="s">
        <v>845</v>
      </c>
      <c r="N832" s="54"/>
      <c r="O832" s="21"/>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row>
    <row r="833" spans="1:50" ht="23.7" customHeight="1">
      <c r="A833" s="13"/>
      <c r="B833" s="13"/>
      <c r="C833" s="13"/>
      <c r="D833" s="13"/>
      <c r="E833" s="20"/>
      <c r="F833" s="20"/>
      <c r="G833" s="15" t="s">
        <v>835</v>
      </c>
      <c r="H833" s="20"/>
      <c r="I833" s="20"/>
      <c r="J833" s="20"/>
      <c r="K833" s="13"/>
      <c r="L833" s="13"/>
      <c r="M833" s="13"/>
      <c r="N833" s="20"/>
      <c r="O833" s="13"/>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row>
    <row r="834" spans="1:50" ht="23.7" customHeight="1">
      <c r="A834" s="13"/>
      <c r="B834" s="13"/>
      <c r="C834" s="13"/>
      <c r="D834" s="13"/>
      <c r="E834" s="13"/>
      <c r="F834" s="13"/>
      <c r="G834" s="13"/>
      <c r="H834" s="13"/>
      <c r="I834" s="13"/>
      <c r="J834" s="13"/>
      <c r="K834" s="13"/>
      <c r="L834" s="13"/>
      <c r="M834" s="13"/>
      <c r="N834" s="13"/>
      <c r="O834" s="13"/>
      <c r="P834" s="13"/>
      <c r="Q834" s="13"/>
      <c r="R834" s="13"/>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row>
    <row r="835" spans="1:50" ht="23.7" customHeight="1">
      <c r="A835" s="14" t="s">
        <v>824</v>
      </c>
      <c r="B835" s="13"/>
      <c r="C835" s="13"/>
      <c r="D835" s="13"/>
      <c r="E835" s="13"/>
      <c r="F835" s="13"/>
      <c r="G835" s="13"/>
      <c r="H835" s="13"/>
      <c r="I835" s="13"/>
      <c r="J835" s="13"/>
      <c r="K835" s="13"/>
      <c r="L835" s="13"/>
      <c r="M835" s="13"/>
      <c r="N835" s="13"/>
      <c r="O835" s="13"/>
      <c r="P835" s="13"/>
      <c r="Q835" s="13"/>
      <c r="R835" s="13"/>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row>
    <row r="836" spans="1:50" ht="23.7" customHeight="1">
      <c r="A836" s="14" t="s">
        <v>825</v>
      </c>
      <c r="B836" s="13"/>
      <c r="C836" s="13"/>
      <c r="D836" s="13"/>
      <c r="E836" s="13"/>
      <c r="F836" s="13"/>
      <c r="G836" s="13"/>
      <c r="H836" s="13"/>
      <c r="I836" s="13"/>
      <c r="J836" s="13"/>
      <c r="K836" s="13"/>
      <c r="L836" s="13"/>
      <c r="M836" s="13"/>
      <c r="N836" s="13"/>
      <c r="O836" s="13"/>
      <c r="P836" s="13"/>
      <c r="Q836" s="13"/>
      <c r="R836" s="13"/>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row>
    <row r="837" spans="1:50" ht="23.7" customHeight="1">
      <c r="A837" s="15"/>
      <c r="B837" s="20"/>
      <c r="C837" s="13"/>
      <c r="D837" s="13"/>
      <c r="E837" s="13"/>
      <c r="F837" s="13"/>
      <c r="G837" s="13"/>
      <c r="H837" s="13"/>
      <c r="I837" s="13"/>
      <c r="J837" s="13"/>
      <c r="K837" s="13"/>
      <c r="L837" s="13"/>
      <c r="M837" s="13"/>
      <c r="N837" s="13"/>
      <c r="O837" s="13"/>
      <c r="P837" s="13"/>
      <c r="Q837" s="13"/>
      <c r="R837" s="13"/>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row>
  </sheetData>
  <mergeCells count="2485">
    <mergeCell ref="A809:B809"/>
    <mergeCell ref="A810:B810"/>
    <mergeCell ref="A811:B811"/>
    <mergeCell ref="A812:B812"/>
    <mergeCell ref="A813:B813"/>
    <mergeCell ref="A814:B814"/>
    <mergeCell ref="A815:B815"/>
    <mergeCell ref="A827:B827"/>
    <mergeCell ref="A816:B816"/>
    <mergeCell ref="A817:B817"/>
    <mergeCell ref="A818:B818"/>
    <mergeCell ref="A819:B819"/>
    <mergeCell ref="A820:B820"/>
    <mergeCell ref="A821:B821"/>
    <mergeCell ref="A828:B828"/>
    <mergeCell ref="A829:B829"/>
    <mergeCell ref="A830:B830"/>
    <mergeCell ref="A822:B822"/>
    <mergeCell ref="A823:B823"/>
    <mergeCell ref="A824:B824"/>
    <mergeCell ref="A825:B825"/>
    <mergeCell ref="A826:B826"/>
    <mergeCell ref="A792:B792"/>
    <mergeCell ref="A793:B793"/>
    <mergeCell ref="A794:B794"/>
    <mergeCell ref="A795:B795"/>
    <mergeCell ref="A796:B796"/>
    <mergeCell ref="A797:B797"/>
    <mergeCell ref="A798:B798"/>
    <mergeCell ref="A799:B799"/>
    <mergeCell ref="A800:B800"/>
    <mergeCell ref="A801:B801"/>
    <mergeCell ref="A802:B802"/>
    <mergeCell ref="A803:B803"/>
    <mergeCell ref="A804:B804"/>
    <mergeCell ref="A805:B805"/>
    <mergeCell ref="A806:B806"/>
    <mergeCell ref="A807:B807"/>
    <mergeCell ref="A808:B808"/>
    <mergeCell ref="A775:B775"/>
    <mergeCell ref="A776:B776"/>
    <mergeCell ref="A777:B777"/>
    <mergeCell ref="A778:B778"/>
    <mergeCell ref="A779:B779"/>
    <mergeCell ref="A780:B780"/>
    <mergeCell ref="A781:B781"/>
    <mergeCell ref="A782:B782"/>
    <mergeCell ref="A783:B783"/>
    <mergeCell ref="A784:B784"/>
    <mergeCell ref="A785:B785"/>
    <mergeCell ref="A786:B786"/>
    <mergeCell ref="A787:B787"/>
    <mergeCell ref="A788:B788"/>
    <mergeCell ref="A789:B789"/>
    <mergeCell ref="A790:B790"/>
    <mergeCell ref="A791:B791"/>
    <mergeCell ref="A759:B759"/>
    <mergeCell ref="J757:K757"/>
    <mergeCell ref="J758:K758"/>
    <mergeCell ref="J759:K759"/>
    <mergeCell ref="A760:B760"/>
    <mergeCell ref="A761:B761"/>
    <mergeCell ref="A762:B762"/>
    <mergeCell ref="A763:B763"/>
    <mergeCell ref="A764:B764"/>
    <mergeCell ref="A765:B765"/>
    <mergeCell ref="A766:B766"/>
    <mergeCell ref="A767:B767"/>
    <mergeCell ref="A768:B768"/>
    <mergeCell ref="A769:B769"/>
    <mergeCell ref="A772:B772"/>
    <mergeCell ref="A773:B773"/>
    <mergeCell ref="A774:B774"/>
    <mergeCell ref="A770:B770"/>
    <mergeCell ref="A771:B771"/>
    <mergeCell ref="A752:B752"/>
    <mergeCell ref="J752:K752"/>
    <mergeCell ref="L752:M752"/>
    <mergeCell ref="A753:B753"/>
    <mergeCell ref="J753:K753"/>
    <mergeCell ref="L753:M753"/>
    <mergeCell ref="A754:B754"/>
    <mergeCell ref="J754:K754"/>
    <mergeCell ref="L754:M754"/>
    <mergeCell ref="A755:B755"/>
    <mergeCell ref="J755:K755"/>
    <mergeCell ref="L755:M755"/>
    <mergeCell ref="A756:B756"/>
    <mergeCell ref="J756:K756"/>
    <mergeCell ref="L756:M756"/>
    <mergeCell ref="A757:B757"/>
    <mergeCell ref="A758:B758"/>
    <mergeCell ref="A746:B746"/>
    <mergeCell ref="J746:K746"/>
    <mergeCell ref="L746:M746"/>
    <mergeCell ref="A747:B747"/>
    <mergeCell ref="J747:K747"/>
    <mergeCell ref="L747:M747"/>
    <mergeCell ref="A748:B748"/>
    <mergeCell ref="J748:K748"/>
    <mergeCell ref="L748:M748"/>
    <mergeCell ref="A749:B749"/>
    <mergeCell ref="J749:K749"/>
    <mergeCell ref="L749:M749"/>
    <mergeCell ref="A750:B750"/>
    <mergeCell ref="J750:K750"/>
    <mergeCell ref="L750:M750"/>
    <mergeCell ref="A751:B751"/>
    <mergeCell ref="J751:K751"/>
    <mergeCell ref="L751:M751"/>
    <mergeCell ref="A740:B740"/>
    <mergeCell ref="J740:K740"/>
    <mergeCell ref="L740:M740"/>
    <mergeCell ref="A741:B741"/>
    <mergeCell ref="J741:K741"/>
    <mergeCell ref="L741:M741"/>
    <mergeCell ref="A742:B742"/>
    <mergeCell ref="J742:K742"/>
    <mergeCell ref="L742:M742"/>
    <mergeCell ref="A743:B743"/>
    <mergeCell ref="J743:K743"/>
    <mergeCell ref="L743:M743"/>
    <mergeCell ref="A744:B744"/>
    <mergeCell ref="J744:K744"/>
    <mergeCell ref="L744:M744"/>
    <mergeCell ref="A745:B745"/>
    <mergeCell ref="J745:K745"/>
    <mergeCell ref="L745:M745"/>
    <mergeCell ref="A734:B734"/>
    <mergeCell ref="J734:K734"/>
    <mergeCell ref="L734:M734"/>
    <mergeCell ref="A735:B735"/>
    <mergeCell ref="J735:K735"/>
    <mergeCell ref="L735:M735"/>
    <mergeCell ref="A736:B736"/>
    <mergeCell ref="J736:K736"/>
    <mergeCell ref="L736:M736"/>
    <mergeCell ref="A737:B737"/>
    <mergeCell ref="J737:K737"/>
    <mergeCell ref="L737:M737"/>
    <mergeCell ref="A738:B738"/>
    <mergeCell ref="J738:K738"/>
    <mergeCell ref="L738:M738"/>
    <mergeCell ref="A739:B739"/>
    <mergeCell ref="J739:K739"/>
    <mergeCell ref="L739:M739"/>
    <mergeCell ref="A728:B728"/>
    <mergeCell ref="J728:K728"/>
    <mergeCell ref="L728:M728"/>
    <mergeCell ref="A729:B729"/>
    <mergeCell ref="J729:K729"/>
    <mergeCell ref="L729:M729"/>
    <mergeCell ref="A730:B730"/>
    <mergeCell ref="J730:K730"/>
    <mergeCell ref="L730:M730"/>
    <mergeCell ref="A731:B731"/>
    <mergeCell ref="J731:K731"/>
    <mergeCell ref="L731:M731"/>
    <mergeCell ref="A732:B732"/>
    <mergeCell ref="J732:K732"/>
    <mergeCell ref="L732:M732"/>
    <mergeCell ref="A733:B733"/>
    <mergeCell ref="J733:K733"/>
    <mergeCell ref="L733:M733"/>
    <mergeCell ref="A722:B722"/>
    <mergeCell ref="J722:K722"/>
    <mergeCell ref="L722:M722"/>
    <mergeCell ref="A723:B723"/>
    <mergeCell ref="J723:K723"/>
    <mergeCell ref="L723:M723"/>
    <mergeCell ref="A724:B724"/>
    <mergeCell ref="J724:K724"/>
    <mergeCell ref="L724:M724"/>
    <mergeCell ref="A725:B725"/>
    <mergeCell ref="J725:K725"/>
    <mergeCell ref="L725:M725"/>
    <mergeCell ref="A726:B726"/>
    <mergeCell ref="J726:K726"/>
    <mergeCell ref="L726:M726"/>
    <mergeCell ref="A727:B727"/>
    <mergeCell ref="J727:K727"/>
    <mergeCell ref="L727:M727"/>
    <mergeCell ref="A716:B716"/>
    <mergeCell ref="J716:K716"/>
    <mergeCell ref="L716:M716"/>
    <mergeCell ref="A717:B717"/>
    <mergeCell ref="J717:K717"/>
    <mergeCell ref="L717:M717"/>
    <mergeCell ref="A718:B718"/>
    <mergeCell ref="J718:K718"/>
    <mergeCell ref="L718:M718"/>
    <mergeCell ref="A719:B719"/>
    <mergeCell ref="J719:K719"/>
    <mergeCell ref="L719:M719"/>
    <mergeCell ref="A720:B720"/>
    <mergeCell ref="J720:K720"/>
    <mergeCell ref="L720:M720"/>
    <mergeCell ref="A721:B721"/>
    <mergeCell ref="J721:K721"/>
    <mergeCell ref="L721:M721"/>
    <mergeCell ref="A710:B710"/>
    <mergeCell ref="J710:K710"/>
    <mergeCell ref="L710:M710"/>
    <mergeCell ref="A711:B711"/>
    <mergeCell ref="J711:K711"/>
    <mergeCell ref="L711:M711"/>
    <mergeCell ref="A712:B712"/>
    <mergeCell ref="J712:K712"/>
    <mergeCell ref="L712:M712"/>
    <mergeCell ref="A713:B713"/>
    <mergeCell ref="J713:K713"/>
    <mergeCell ref="L713:M713"/>
    <mergeCell ref="A714:B714"/>
    <mergeCell ref="J714:K714"/>
    <mergeCell ref="L714:M714"/>
    <mergeCell ref="A715:B715"/>
    <mergeCell ref="J715:K715"/>
    <mergeCell ref="L715:M715"/>
    <mergeCell ref="A704:B704"/>
    <mergeCell ref="J704:K704"/>
    <mergeCell ref="L704:M704"/>
    <mergeCell ref="A705:B705"/>
    <mergeCell ref="J705:K705"/>
    <mergeCell ref="L705:M705"/>
    <mergeCell ref="A706:B706"/>
    <mergeCell ref="J706:K706"/>
    <mergeCell ref="L706:M706"/>
    <mergeCell ref="A707:B707"/>
    <mergeCell ref="J707:K707"/>
    <mergeCell ref="L707:M707"/>
    <mergeCell ref="A708:B708"/>
    <mergeCell ref="J708:K708"/>
    <mergeCell ref="L708:M708"/>
    <mergeCell ref="A709:B709"/>
    <mergeCell ref="J709:K709"/>
    <mergeCell ref="L709:M709"/>
    <mergeCell ref="A698:B698"/>
    <mergeCell ref="J698:K698"/>
    <mergeCell ref="L698:M698"/>
    <mergeCell ref="A699:B699"/>
    <mergeCell ref="J699:K699"/>
    <mergeCell ref="L699:M699"/>
    <mergeCell ref="A700:B700"/>
    <mergeCell ref="J700:K700"/>
    <mergeCell ref="L700:M700"/>
    <mergeCell ref="A701:B701"/>
    <mergeCell ref="J701:K701"/>
    <mergeCell ref="L701:M701"/>
    <mergeCell ref="A702:B702"/>
    <mergeCell ref="J702:K702"/>
    <mergeCell ref="L702:M702"/>
    <mergeCell ref="A703:B703"/>
    <mergeCell ref="J703:K703"/>
    <mergeCell ref="L703:M703"/>
    <mergeCell ref="A692:B692"/>
    <mergeCell ref="J692:K692"/>
    <mergeCell ref="L692:M692"/>
    <mergeCell ref="A693:B693"/>
    <mergeCell ref="J693:K693"/>
    <mergeCell ref="L693:M693"/>
    <mergeCell ref="A694:B694"/>
    <mergeCell ref="J694:K694"/>
    <mergeCell ref="L694:M694"/>
    <mergeCell ref="A695:B695"/>
    <mergeCell ref="J695:K695"/>
    <mergeCell ref="L695:M695"/>
    <mergeCell ref="A696:B696"/>
    <mergeCell ref="J696:K696"/>
    <mergeCell ref="L696:M696"/>
    <mergeCell ref="A697:B697"/>
    <mergeCell ref="J697:K697"/>
    <mergeCell ref="L697:M697"/>
    <mergeCell ref="A686:B686"/>
    <mergeCell ref="J686:K686"/>
    <mergeCell ref="L686:M686"/>
    <mergeCell ref="A687:B687"/>
    <mergeCell ref="J687:K687"/>
    <mergeCell ref="L687:M687"/>
    <mergeCell ref="A688:B688"/>
    <mergeCell ref="J688:K688"/>
    <mergeCell ref="L688:M688"/>
    <mergeCell ref="A689:B689"/>
    <mergeCell ref="J689:K689"/>
    <mergeCell ref="L689:M689"/>
    <mergeCell ref="A690:B690"/>
    <mergeCell ref="J690:K690"/>
    <mergeCell ref="L690:M690"/>
    <mergeCell ref="A691:B691"/>
    <mergeCell ref="J691:K691"/>
    <mergeCell ref="L691:M691"/>
    <mergeCell ref="A680:B680"/>
    <mergeCell ref="J680:K680"/>
    <mergeCell ref="L680:M680"/>
    <mergeCell ref="A681:B681"/>
    <mergeCell ref="J681:K681"/>
    <mergeCell ref="L681:M681"/>
    <mergeCell ref="A682:B682"/>
    <mergeCell ref="J682:K682"/>
    <mergeCell ref="L682:M682"/>
    <mergeCell ref="A683:B683"/>
    <mergeCell ref="J683:K683"/>
    <mergeCell ref="L683:M683"/>
    <mergeCell ref="A684:B684"/>
    <mergeCell ref="J684:K684"/>
    <mergeCell ref="L684:M684"/>
    <mergeCell ref="A685:B685"/>
    <mergeCell ref="J685:K685"/>
    <mergeCell ref="L685:M685"/>
    <mergeCell ref="A674:B674"/>
    <mergeCell ref="J674:K674"/>
    <mergeCell ref="L674:M674"/>
    <mergeCell ref="A675:B675"/>
    <mergeCell ref="J675:K675"/>
    <mergeCell ref="L675:M675"/>
    <mergeCell ref="A676:B676"/>
    <mergeCell ref="J676:K676"/>
    <mergeCell ref="L676:M676"/>
    <mergeCell ref="A677:B677"/>
    <mergeCell ref="J677:K677"/>
    <mergeCell ref="L677:M677"/>
    <mergeCell ref="A678:B678"/>
    <mergeCell ref="J678:K678"/>
    <mergeCell ref="L678:M678"/>
    <mergeCell ref="A679:B679"/>
    <mergeCell ref="J679:K679"/>
    <mergeCell ref="L679:M679"/>
    <mergeCell ref="A668:B668"/>
    <mergeCell ref="J668:K668"/>
    <mergeCell ref="L668:M668"/>
    <mergeCell ref="A669:B669"/>
    <mergeCell ref="J669:K669"/>
    <mergeCell ref="L669:M669"/>
    <mergeCell ref="A670:B670"/>
    <mergeCell ref="J670:K670"/>
    <mergeCell ref="L670:M670"/>
    <mergeCell ref="A671:B671"/>
    <mergeCell ref="J671:K671"/>
    <mergeCell ref="L671:M671"/>
    <mergeCell ref="A672:B672"/>
    <mergeCell ref="J672:K672"/>
    <mergeCell ref="L672:M672"/>
    <mergeCell ref="A673:B673"/>
    <mergeCell ref="J673:K673"/>
    <mergeCell ref="L673:M673"/>
    <mergeCell ref="A662:B662"/>
    <mergeCell ref="J662:K662"/>
    <mergeCell ref="L662:M662"/>
    <mergeCell ref="A663:B663"/>
    <mergeCell ref="J663:K663"/>
    <mergeCell ref="L663:M663"/>
    <mergeCell ref="A664:B664"/>
    <mergeCell ref="J664:K664"/>
    <mergeCell ref="L664:M664"/>
    <mergeCell ref="A665:B665"/>
    <mergeCell ref="J665:K665"/>
    <mergeCell ref="L665:M665"/>
    <mergeCell ref="A666:B666"/>
    <mergeCell ref="J666:K666"/>
    <mergeCell ref="L666:M666"/>
    <mergeCell ref="A667:B667"/>
    <mergeCell ref="J667:K667"/>
    <mergeCell ref="L667:M667"/>
    <mergeCell ref="A656:B656"/>
    <mergeCell ref="J656:K656"/>
    <mergeCell ref="L656:M656"/>
    <mergeCell ref="A657:B657"/>
    <mergeCell ref="J657:K657"/>
    <mergeCell ref="L657:M657"/>
    <mergeCell ref="A658:B658"/>
    <mergeCell ref="J658:K658"/>
    <mergeCell ref="L658:M658"/>
    <mergeCell ref="A659:B659"/>
    <mergeCell ref="J659:K659"/>
    <mergeCell ref="L659:M659"/>
    <mergeCell ref="A660:B660"/>
    <mergeCell ref="J660:K660"/>
    <mergeCell ref="L660:M660"/>
    <mergeCell ref="A661:B661"/>
    <mergeCell ref="J661:K661"/>
    <mergeCell ref="L661:M661"/>
    <mergeCell ref="A650:B650"/>
    <mergeCell ref="J650:K650"/>
    <mergeCell ref="L650:M650"/>
    <mergeCell ref="A651:B651"/>
    <mergeCell ref="J651:K651"/>
    <mergeCell ref="L651:M651"/>
    <mergeCell ref="A652:B652"/>
    <mergeCell ref="J652:K652"/>
    <mergeCell ref="L652:M652"/>
    <mergeCell ref="A653:B653"/>
    <mergeCell ref="J653:K653"/>
    <mergeCell ref="L653:M653"/>
    <mergeCell ref="A654:B654"/>
    <mergeCell ref="J654:K654"/>
    <mergeCell ref="L654:M654"/>
    <mergeCell ref="A655:B655"/>
    <mergeCell ref="J655:K655"/>
    <mergeCell ref="L655:M655"/>
    <mergeCell ref="A644:B644"/>
    <mergeCell ref="J644:K644"/>
    <mergeCell ref="L644:M644"/>
    <mergeCell ref="A645:B645"/>
    <mergeCell ref="J645:K645"/>
    <mergeCell ref="L645:M645"/>
    <mergeCell ref="A646:B646"/>
    <mergeCell ref="J646:K646"/>
    <mergeCell ref="L646:M646"/>
    <mergeCell ref="A647:B647"/>
    <mergeCell ref="J647:K647"/>
    <mergeCell ref="L647:M647"/>
    <mergeCell ref="J648:K648"/>
    <mergeCell ref="L648:M648"/>
    <mergeCell ref="A648:B648"/>
    <mergeCell ref="A649:B649"/>
    <mergeCell ref="J649:K649"/>
    <mergeCell ref="L649:M649"/>
    <mergeCell ref="A638:B638"/>
    <mergeCell ref="J638:K638"/>
    <mergeCell ref="L638:M638"/>
    <mergeCell ref="A639:B639"/>
    <mergeCell ref="J639:K639"/>
    <mergeCell ref="L639:M639"/>
    <mergeCell ref="A640:B640"/>
    <mergeCell ref="J640:K640"/>
    <mergeCell ref="L640:M640"/>
    <mergeCell ref="A641:B641"/>
    <mergeCell ref="J641:K641"/>
    <mergeCell ref="L641:M641"/>
    <mergeCell ref="A642:B642"/>
    <mergeCell ref="J642:K642"/>
    <mergeCell ref="L642:M642"/>
    <mergeCell ref="A643:B643"/>
    <mergeCell ref="J643:K643"/>
    <mergeCell ref="L643:M643"/>
    <mergeCell ref="A632:B632"/>
    <mergeCell ref="J632:K632"/>
    <mergeCell ref="L632:M632"/>
    <mergeCell ref="A633:B633"/>
    <mergeCell ref="J633:K633"/>
    <mergeCell ref="L633:M633"/>
    <mergeCell ref="A634:B634"/>
    <mergeCell ref="J634:K634"/>
    <mergeCell ref="L634:M634"/>
    <mergeCell ref="A635:B635"/>
    <mergeCell ref="J635:K635"/>
    <mergeCell ref="L635:M635"/>
    <mergeCell ref="A636:B636"/>
    <mergeCell ref="J636:K636"/>
    <mergeCell ref="L636:M636"/>
    <mergeCell ref="A637:B637"/>
    <mergeCell ref="J637:K637"/>
    <mergeCell ref="L637:M637"/>
    <mergeCell ref="A626:B626"/>
    <mergeCell ref="J626:K626"/>
    <mergeCell ref="L626:M626"/>
    <mergeCell ref="A627:B627"/>
    <mergeCell ref="J627:K627"/>
    <mergeCell ref="L627:M627"/>
    <mergeCell ref="A628:B628"/>
    <mergeCell ref="J628:K628"/>
    <mergeCell ref="L628:M628"/>
    <mergeCell ref="A629:B629"/>
    <mergeCell ref="J629:K629"/>
    <mergeCell ref="L629:M629"/>
    <mergeCell ref="A630:B630"/>
    <mergeCell ref="J630:K630"/>
    <mergeCell ref="L630:M630"/>
    <mergeCell ref="A631:B631"/>
    <mergeCell ref="J631:K631"/>
    <mergeCell ref="L631:M631"/>
    <mergeCell ref="A620:B620"/>
    <mergeCell ref="J620:K620"/>
    <mergeCell ref="L620:M620"/>
    <mergeCell ref="A621:B621"/>
    <mergeCell ref="J621:K621"/>
    <mergeCell ref="L621:M621"/>
    <mergeCell ref="A622:B622"/>
    <mergeCell ref="J622:K622"/>
    <mergeCell ref="L622:M622"/>
    <mergeCell ref="A623:B623"/>
    <mergeCell ref="J623:K623"/>
    <mergeCell ref="L623:M623"/>
    <mergeCell ref="A624:B624"/>
    <mergeCell ref="J624:K624"/>
    <mergeCell ref="L624:M624"/>
    <mergeCell ref="A625:B625"/>
    <mergeCell ref="J625:K625"/>
    <mergeCell ref="L625:M625"/>
    <mergeCell ref="A614:B614"/>
    <mergeCell ref="J614:K614"/>
    <mergeCell ref="L614:M614"/>
    <mergeCell ref="A615:B615"/>
    <mergeCell ref="J615:K615"/>
    <mergeCell ref="L615:M615"/>
    <mergeCell ref="A616:B616"/>
    <mergeCell ref="J616:K616"/>
    <mergeCell ref="L616:M616"/>
    <mergeCell ref="A617:B617"/>
    <mergeCell ref="J617:K617"/>
    <mergeCell ref="L617:M617"/>
    <mergeCell ref="A618:B618"/>
    <mergeCell ref="J618:K618"/>
    <mergeCell ref="L618:M618"/>
    <mergeCell ref="A619:B619"/>
    <mergeCell ref="J619:K619"/>
    <mergeCell ref="L619:M619"/>
    <mergeCell ref="A608:B608"/>
    <mergeCell ref="J608:K608"/>
    <mergeCell ref="L608:M608"/>
    <mergeCell ref="A609:B609"/>
    <mergeCell ref="J609:K609"/>
    <mergeCell ref="L609:M609"/>
    <mergeCell ref="A610:B610"/>
    <mergeCell ref="J610:K610"/>
    <mergeCell ref="L610:M610"/>
    <mergeCell ref="A611:B611"/>
    <mergeCell ref="J611:K611"/>
    <mergeCell ref="L611:M611"/>
    <mergeCell ref="A612:B612"/>
    <mergeCell ref="J612:K612"/>
    <mergeCell ref="L612:M612"/>
    <mergeCell ref="A613:B613"/>
    <mergeCell ref="J613:K613"/>
    <mergeCell ref="L613:M613"/>
    <mergeCell ref="A602:B602"/>
    <mergeCell ref="J602:K602"/>
    <mergeCell ref="L602:M602"/>
    <mergeCell ref="A603:B603"/>
    <mergeCell ref="J603:K603"/>
    <mergeCell ref="L603:M603"/>
    <mergeCell ref="A604:B604"/>
    <mergeCell ref="J604:K604"/>
    <mergeCell ref="L604:M604"/>
    <mergeCell ref="A605:B605"/>
    <mergeCell ref="J605:K605"/>
    <mergeCell ref="L605:M605"/>
    <mergeCell ref="A606:B606"/>
    <mergeCell ref="J606:K606"/>
    <mergeCell ref="L606:M606"/>
    <mergeCell ref="A607:B607"/>
    <mergeCell ref="J607:K607"/>
    <mergeCell ref="L607:M607"/>
    <mergeCell ref="A596:B596"/>
    <mergeCell ref="J596:K596"/>
    <mergeCell ref="L596:M596"/>
    <mergeCell ref="A597:B597"/>
    <mergeCell ref="J597:K597"/>
    <mergeCell ref="L597:M597"/>
    <mergeCell ref="A598:B598"/>
    <mergeCell ref="J598:K598"/>
    <mergeCell ref="L598:M598"/>
    <mergeCell ref="A599:B599"/>
    <mergeCell ref="J599:K599"/>
    <mergeCell ref="L599:M599"/>
    <mergeCell ref="A600:B600"/>
    <mergeCell ref="J600:K600"/>
    <mergeCell ref="L600:M600"/>
    <mergeCell ref="A601:B601"/>
    <mergeCell ref="J601:K601"/>
    <mergeCell ref="L601:M601"/>
    <mergeCell ref="A590:B590"/>
    <mergeCell ref="J590:K590"/>
    <mergeCell ref="L590:M590"/>
    <mergeCell ref="A591:B591"/>
    <mergeCell ref="J591:K591"/>
    <mergeCell ref="L591:M591"/>
    <mergeCell ref="A592:B592"/>
    <mergeCell ref="J592:K592"/>
    <mergeCell ref="L592:M592"/>
    <mergeCell ref="A593:B593"/>
    <mergeCell ref="J593:K593"/>
    <mergeCell ref="L593:M593"/>
    <mergeCell ref="A594:B594"/>
    <mergeCell ref="J594:K594"/>
    <mergeCell ref="L594:M594"/>
    <mergeCell ref="A595:B595"/>
    <mergeCell ref="J595:K595"/>
    <mergeCell ref="L595:M595"/>
    <mergeCell ref="A584:B584"/>
    <mergeCell ref="J584:K584"/>
    <mergeCell ref="L584:M584"/>
    <mergeCell ref="A585:B585"/>
    <mergeCell ref="J585:K585"/>
    <mergeCell ref="L585:M585"/>
    <mergeCell ref="A586:B586"/>
    <mergeCell ref="J586:K586"/>
    <mergeCell ref="L586:M586"/>
    <mergeCell ref="A587:B587"/>
    <mergeCell ref="J587:K587"/>
    <mergeCell ref="L587:M587"/>
    <mergeCell ref="A588:B588"/>
    <mergeCell ref="J588:K588"/>
    <mergeCell ref="L588:M588"/>
    <mergeCell ref="A589:B589"/>
    <mergeCell ref="J589:K589"/>
    <mergeCell ref="L589:M589"/>
    <mergeCell ref="A577:B577"/>
    <mergeCell ref="J577:K577"/>
    <mergeCell ref="L577:M577"/>
    <mergeCell ref="A578:B578"/>
    <mergeCell ref="J578:K578"/>
    <mergeCell ref="L578:M578"/>
    <mergeCell ref="J579:K579"/>
    <mergeCell ref="L579:M579"/>
    <mergeCell ref="J580:K580"/>
    <mergeCell ref="L580:M580"/>
    <mergeCell ref="A581:B581"/>
    <mergeCell ref="J581:K581"/>
    <mergeCell ref="L581:M581"/>
    <mergeCell ref="J582:K582"/>
    <mergeCell ref="L582:M582"/>
    <mergeCell ref="A583:B583"/>
    <mergeCell ref="J583:K583"/>
    <mergeCell ref="L583:M583"/>
    <mergeCell ref="A571:B571"/>
    <mergeCell ref="J571:K571"/>
    <mergeCell ref="L571:M571"/>
    <mergeCell ref="A572:B572"/>
    <mergeCell ref="J572:K572"/>
    <mergeCell ref="L572:M572"/>
    <mergeCell ref="A573:B573"/>
    <mergeCell ref="J573:K573"/>
    <mergeCell ref="L573:M573"/>
    <mergeCell ref="A574:B574"/>
    <mergeCell ref="J574:K574"/>
    <mergeCell ref="L574:M574"/>
    <mergeCell ref="A575:B575"/>
    <mergeCell ref="J575:K575"/>
    <mergeCell ref="L575:M575"/>
    <mergeCell ref="A576:B576"/>
    <mergeCell ref="J576:K576"/>
    <mergeCell ref="L576:M576"/>
    <mergeCell ref="A565:B565"/>
    <mergeCell ref="J565:K565"/>
    <mergeCell ref="L565:M565"/>
    <mergeCell ref="A566:B566"/>
    <mergeCell ref="J566:K566"/>
    <mergeCell ref="L566:M566"/>
    <mergeCell ref="A567:B567"/>
    <mergeCell ref="J567:K567"/>
    <mergeCell ref="L567:M567"/>
    <mergeCell ref="A568:B568"/>
    <mergeCell ref="J568:K568"/>
    <mergeCell ref="L568:M568"/>
    <mergeCell ref="A569:B569"/>
    <mergeCell ref="J569:K569"/>
    <mergeCell ref="L569:M569"/>
    <mergeCell ref="A570:B570"/>
    <mergeCell ref="J570:K570"/>
    <mergeCell ref="L570:M570"/>
    <mergeCell ref="A559:B559"/>
    <mergeCell ref="J559:K559"/>
    <mergeCell ref="L559:M559"/>
    <mergeCell ref="A560:B560"/>
    <mergeCell ref="J560:K560"/>
    <mergeCell ref="L560:M560"/>
    <mergeCell ref="A561:B561"/>
    <mergeCell ref="J561:K561"/>
    <mergeCell ref="L561:M561"/>
    <mergeCell ref="A562:B562"/>
    <mergeCell ref="J562:K562"/>
    <mergeCell ref="L562:M562"/>
    <mergeCell ref="A563:B563"/>
    <mergeCell ref="J563:K563"/>
    <mergeCell ref="L563:M563"/>
    <mergeCell ref="A564:B564"/>
    <mergeCell ref="J564:K564"/>
    <mergeCell ref="L564:M564"/>
    <mergeCell ref="M1:N1"/>
    <mergeCell ref="M2:N2"/>
    <mergeCell ref="K1:L1"/>
    <mergeCell ref="K2:L2"/>
    <mergeCell ref="J6:K6"/>
    <mergeCell ref="L5:M5"/>
    <mergeCell ref="A550:B550"/>
    <mergeCell ref="J550:K550"/>
    <mergeCell ref="L550:M550"/>
    <mergeCell ref="A551:B551"/>
    <mergeCell ref="J551:K551"/>
    <mergeCell ref="L551:M551"/>
    <mergeCell ref="A552:B552"/>
    <mergeCell ref="J552:K552"/>
    <mergeCell ref="L552:M552"/>
    <mergeCell ref="A553:B553"/>
    <mergeCell ref="J553:K553"/>
    <mergeCell ref="L553:M553"/>
    <mergeCell ref="A3:N3"/>
    <mergeCell ref="E4:G4"/>
    <mergeCell ref="L8:M8"/>
    <mergeCell ref="A9:B9"/>
    <mergeCell ref="J9:K9"/>
    <mergeCell ref="L9:M9"/>
    <mergeCell ref="A10:B10"/>
    <mergeCell ref="J10:K10"/>
    <mergeCell ref="L10:M10"/>
    <mergeCell ref="A5:B5"/>
    <mergeCell ref="A6:B6"/>
    <mergeCell ref="J5:K5"/>
    <mergeCell ref="L6:M6"/>
    <mergeCell ref="A831:B831"/>
    <mergeCell ref="A7:B7"/>
    <mergeCell ref="J7:K7"/>
    <mergeCell ref="L7:M7"/>
    <mergeCell ref="A8:B8"/>
    <mergeCell ref="J8:K8"/>
    <mergeCell ref="A554:B554"/>
    <mergeCell ref="J554:K554"/>
    <mergeCell ref="L554:M554"/>
    <mergeCell ref="A555:B555"/>
    <mergeCell ref="J555:K555"/>
    <mergeCell ref="L555:M555"/>
    <mergeCell ref="A556:B556"/>
    <mergeCell ref="J556:K556"/>
    <mergeCell ref="L556:M556"/>
    <mergeCell ref="A557:B557"/>
    <mergeCell ref="J557:K557"/>
    <mergeCell ref="L557:M557"/>
    <mergeCell ref="A558:B558"/>
    <mergeCell ref="J558:K558"/>
    <mergeCell ref="L558:M558"/>
    <mergeCell ref="A15:B15"/>
    <mergeCell ref="J15:K15"/>
    <mergeCell ref="L15:M15"/>
    <mergeCell ref="A16:B16"/>
    <mergeCell ref="J16:K16"/>
    <mergeCell ref="L16:M16"/>
    <mergeCell ref="A13:B13"/>
    <mergeCell ref="J13:K13"/>
    <mergeCell ref="L13:M13"/>
    <mergeCell ref="A14:B14"/>
    <mergeCell ref="J14:K14"/>
    <mergeCell ref="L14:M14"/>
    <mergeCell ref="A11:B11"/>
    <mergeCell ref="J11:K11"/>
    <mergeCell ref="L11:M11"/>
    <mergeCell ref="A12:B12"/>
    <mergeCell ref="J12:K12"/>
    <mergeCell ref="L12:M12"/>
    <mergeCell ref="A21:B21"/>
    <mergeCell ref="J21:K21"/>
    <mergeCell ref="L21:M21"/>
    <mergeCell ref="A22:B22"/>
    <mergeCell ref="J22:K22"/>
    <mergeCell ref="L22:M22"/>
    <mergeCell ref="A19:B19"/>
    <mergeCell ref="J19:K19"/>
    <mergeCell ref="L19:M19"/>
    <mergeCell ref="A20:B20"/>
    <mergeCell ref="J20:K20"/>
    <mergeCell ref="L20:M20"/>
    <mergeCell ref="A17:B17"/>
    <mergeCell ref="J17:K17"/>
    <mergeCell ref="L17:M17"/>
    <mergeCell ref="A18:B18"/>
    <mergeCell ref="J18:K18"/>
    <mergeCell ref="L18:M18"/>
    <mergeCell ref="A27:B27"/>
    <mergeCell ref="J27:K27"/>
    <mergeCell ref="L27:M27"/>
    <mergeCell ref="A28:B28"/>
    <mergeCell ref="J28:K28"/>
    <mergeCell ref="L28:M28"/>
    <mergeCell ref="A25:B25"/>
    <mergeCell ref="J25:K25"/>
    <mergeCell ref="L25:M25"/>
    <mergeCell ref="A26:B26"/>
    <mergeCell ref="J26:K26"/>
    <mergeCell ref="L26:M26"/>
    <mergeCell ref="A23:B23"/>
    <mergeCell ref="J23:K23"/>
    <mergeCell ref="L23:M23"/>
    <mergeCell ref="A24:B24"/>
    <mergeCell ref="J24:K24"/>
    <mergeCell ref="L24:M24"/>
    <mergeCell ref="A33:B33"/>
    <mergeCell ref="J33:K33"/>
    <mergeCell ref="L33:M33"/>
    <mergeCell ref="A34:B34"/>
    <mergeCell ref="J34:K34"/>
    <mergeCell ref="L34:M34"/>
    <mergeCell ref="A31:B31"/>
    <mergeCell ref="J31:K31"/>
    <mergeCell ref="L31:M31"/>
    <mergeCell ref="A32:B32"/>
    <mergeCell ref="J32:K32"/>
    <mergeCell ref="L32:M32"/>
    <mergeCell ref="A29:B29"/>
    <mergeCell ref="J29:K29"/>
    <mergeCell ref="L29:M29"/>
    <mergeCell ref="A30:B30"/>
    <mergeCell ref="J30:K30"/>
    <mergeCell ref="L30:M30"/>
    <mergeCell ref="A39:B39"/>
    <mergeCell ref="J39:K39"/>
    <mergeCell ref="L39:M39"/>
    <mergeCell ref="A40:B40"/>
    <mergeCell ref="J40:K40"/>
    <mergeCell ref="L40:M40"/>
    <mergeCell ref="A37:B37"/>
    <mergeCell ref="J37:K37"/>
    <mergeCell ref="L37:M37"/>
    <mergeCell ref="A38:B38"/>
    <mergeCell ref="J38:K38"/>
    <mergeCell ref="L38:M38"/>
    <mergeCell ref="A35:B35"/>
    <mergeCell ref="J35:K35"/>
    <mergeCell ref="L35:M35"/>
    <mergeCell ref="A36:B36"/>
    <mergeCell ref="J36:K36"/>
    <mergeCell ref="L36:M36"/>
    <mergeCell ref="A45:B45"/>
    <mergeCell ref="J45:K45"/>
    <mergeCell ref="L45:M45"/>
    <mergeCell ref="A46:B46"/>
    <mergeCell ref="J46:K46"/>
    <mergeCell ref="L46:M46"/>
    <mergeCell ref="A43:B43"/>
    <mergeCell ref="J43:K43"/>
    <mergeCell ref="L43:M43"/>
    <mergeCell ref="A44:B44"/>
    <mergeCell ref="J44:K44"/>
    <mergeCell ref="L44:M44"/>
    <mergeCell ref="A41:B41"/>
    <mergeCell ref="J41:K41"/>
    <mergeCell ref="L41:M41"/>
    <mergeCell ref="A42:B42"/>
    <mergeCell ref="J42:K42"/>
    <mergeCell ref="L42:M42"/>
    <mergeCell ref="A51:B51"/>
    <mergeCell ref="J51:K51"/>
    <mergeCell ref="L51:M51"/>
    <mergeCell ref="A52:B52"/>
    <mergeCell ref="J52:K52"/>
    <mergeCell ref="L52:M52"/>
    <mergeCell ref="A49:B49"/>
    <mergeCell ref="J49:K49"/>
    <mergeCell ref="L49:M49"/>
    <mergeCell ref="A50:B50"/>
    <mergeCell ref="J50:K50"/>
    <mergeCell ref="L50:M50"/>
    <mergeCell ref="A47:B47"/>
    <mergeCell ref="J47:K47"/>
    <mergeCell ref="L47:M47"/>
    <mergeCell ref="A48:B48"/>
    <mergeCell ref="J48:K48"/>
    <mergeCell ref="L48:M48"/>
    <mergeCell ref="A57:B57"/>
    <mergeCell ref="J57:K57"/>
    <mergeCell ref="L57:M57"/>
    <mergeCell ref="A58:B58"/>
    <mergeCell ref="J58:K58"/>
    <mergeCell ref="L58:M58"/>
    <mergeCell ref="A55:B55"/>
    <mergeCell ref="J55:K55"/>
    <mergeCell ref="L55:M55"/>
    <mergeCell ref="A56:B56"/>
    <mergeCell ref="J56:K56"/>
    <mergeCell ref="L56:M56"/>
    <mergeCell ref="A53:B53"/>
    <mergeCell ref="J53:K53"/>
    <mergeCell ref="L53:M53"/>
    <mergeCell ref="A54:B54"/>
    <mergeCell ref="J54:K54"/>
    <mergeCell ref="L54:M54"/>
    <mergeCell ref="A63:B63"/>
    <mergeCell ref="J63:K63"/>
    <mergeCell ref="L63:M63"/>
    <mergeCell ref="A64:B64"/>
    <mergeCell ref="J64:K64"/>
    <mergeCell ref="L64:M64"/>
    <mergeCell ref="A61:B61"/>
    <mergeCell ref="J61:K61"/>
    <mergeCell ref="L61:M61"/>
    <mergeCell ref="A62:B62"/>
    <mergeCell ref="J62:K62"/>
    <mergeCell ref="L62:M62"/>
    <mergeCell ref="A59:B59"/>
    <mergeCell ref="J59:K59"/>
    <mergeCell ref="L59:M59"/>
    <mergeCell ref="A60:B60"/>
    <mergeCell ref="J60:K60"/>
    <mergeCell ref="L60:M60"/>
    <mergeCell ref="A69:B69"/>
    <mergeCell ref="J69:K69"/>
    <mergeCell ref="L69:M69"/>
    <mergeCell ref="A70:B70"/>
    <mergeCell ref="J70:K70"/>
    <mergeCell ref="L70:M70"/>
    <mergeCell ref="A67:B67"/>
    <mergeCell ref="J67:K67"/>
    <mergeCell ref="L67:M67"/>
    <mergeCell ref="A68:B68"/>
    <mergeCell ref="J68:K68"/>
    <mergeCell ref="L68:M68"/>
    <mergeCell ref="A65:B65"/>
    <mergeCell ref="J65:K65"/>
    <mergeCell ref="L65:M65"/>
    <mergeCell ref="A66:B66"/>
    <mergeCell ref="J66:K66"/>
    <mergeCell ref="L66:M66"/>
    <mergeCell ref="A75:B75"/>
    <mergeCell ref="J75:K75"/>
    <mergeCell ref="L75:M75"/>
    <mergeCell ref="A76:B76"/>
    <mergeCell ref="J76:K76"/>
    <mergeCell ref="L76:M76"/>
    <mergeCell ref="A73:B73"/>
    <mergeCell ref="J73:K73"/>
    <mergeCell ref="L73:M73"/>
    <mergeCell ref="A74:B74"/>
    <mergeCell ref="J74:K74"/>
    <mergeCell ref="L74:M74"/>
    <mergeCell ref="A71:B71"/>
    <mergeCell ref="J71:K71"/>
    <mergeCell ref="L71:M71"/>
    <mergeCell ref="A72:B72"/>
    <mergeCell ref="J72:K72"/>
    <mergeCell ref="L72:M72"/>
    <mergeCell ref="A81:B81"/>
    <mergeCell ref="J81:K81"/>
    <mergeCell ref="L81:M81"/>
    <mergeCell ref="A82:B82"/>
    <mergeCell ref="J82:K82"/>
    <mergeCell ref="L82:M82"/>
    <mergeCell ref="A79:B79"/>
    <mergeCell ref="J79:K79"/>
    <mergeCell ref="L79:M79"/>
    <mergeCell ref="A80:B80"/>
    <mergeCell ref="J80:K80"/>
    <mergeCell ref="L80:M80"/>
    <mergeCell ref="A77:B77"/>
    <mergeCell ref="J77:K77"/>
    <mergeCell ref="L77:M77"/>
    <mergeCell ref="A78:B78"/>
    <mergeCell ref="J78:K78"/>
    <mergeCell ref="L78:M78"/>
    <mergeCell ref="A87:B87"/>
    <mergeCell ref="J87:K87"/>
    <mergeCell ref="L87:M87"/>
    <mergeCell ref="A88:B88"/>
    <mergeCell ref="J88:K88"/>
    <mergeCell ref="L88:M88"/>
    <mergeCell ref="A85:B85"/>
    <mergeCell ref="J85:K85"/>
    <mergeCell ref="L85:M85"/>
    <mergeCell ref="A86:B86"/>
    <mergeCell ref="J86:K86"/>
    <mergeCell ref="L86:M86"/>
    <mergeCell ref="A83:B83"/>
    <mergeCell ref="J83:K83"/>
    <mergeCell ref="L83:M83"/>
    <mergeCell ref="A84:B84"/>
    <mergeCell ref="J84:K84"/>
    <mergeCell ref="L84:M84"/>
    <mergeCell ref="A93:B93"/>
    <mergeCell ref="J93:K93"/>
    <mergeCell ref="L93:M93"/>
    <mergeCell ref="A94:B94"/>
    <mergeCell ref="J94:K94"/>
    <mergeCell ref="L94:M94"/>
    <mergeCell ref="A91:B91"/>
    <mergeCell ref="J91:K91"/>
    <mergeCell ref="L91:M91"/>
    <mergeCell ref="A92:B92"/>
    <mergeCell ref="J92:K92"/>
    <mergeCell ref="L92:M92"/>
    <mergeCell ref="A89:B89"/>
    <mergeCell ref="J89:K89"/>
    <mergeCell ref="L89:M89"/>
    <mergeCell ref="A90:B90"/>
    <mergeCell ref="J90:K90"/>
    <mergeCell ref="L90:M90"/>
    <mergeCell ref="A99:B99"/>
    <mergeCell ref="J99:K99"/>
    <mergeCell ref="L99:M99"/>
    <mergeCell ref="A100:B100"/>
    <mergeCell ref="J100:K100"/>
    <mergeCell ref="L100:M100"/>
    <mergeCell ref="A97:B97"/>
    <mergeCell ref="J97:K97"/>
    <mergeCell ref="L97:M97"/>
    <mergeCell ref="A98:B98"/>
    <mergeCell ref="J98:K98"/>
    <mergeCell ref="L98:M98"/>
    <mergeCell ref="A95:B95"/>
    <mergeCell ref="J95:K95"/>
    <mergeCell ref="L95:M95"/>
    <mergeCell ref="A96:B96"/>
    <mergeCell ref="J96:K96"/>
    <mergeCell ref="L96:M96"/>
    <mergeCell ref="A105:B105"/>
    <mergeCell ref="J105:K105"/>
    <mergeCell ref="L105:M105"/>
    <mergeCell ref="A106:B106"/>
    <mergeCell ref="J106:K106"/>
    <mergeCell ref="L106:M106"/>
    <mergeCell ref="A103:B103"/>
    <mergeCell ref="J103:K103"/>
    <mergeCell ref="L103:M103"/>
    <mergeCell ref="A104:B104"/>
    <mergeCell ref="J104:K104"/>
    <mergeCell ref="L104:M104"/>
    <mergeCell ref="A101:B101"/>
    <mergeCell ref="J101:K101"/>
    <mergeCell ref="L101:M101"/>
    <mergeCell ref="A102:B102"/>
    <mergeCell ref="J102:K102"/>
    <mergeCell ref="L102:M102"/>
    <mergeCell ref="A111:B111"/>
    <mergeCell ref="J111:K111"/>
    <mergeCell ref="L111:M111"/>
    <mergeCell ref="A112:B112"/>
    <mergeCell ref="J112:K112"/>
    <mergeCell ref="L112:M112"/>
    <mergeCell ref="A109:B109"/>
    <mergeCell ref="J109:K109"/>
    <mergeCell ref="L109:M109"/>
    <mergeCell ref="A110:B110"/>
    <mergeCell ref="J110:K110"/>
    <mergeCell ref="L110:M110"/>
    <mergeCell ref="A107:B107"/>
    <mergeCell ref="J107:K107"/>
    <mergeCell ref="L107:M107"/>
    <mergeCell ref="A108:B108"/>
    <mergeCell ref="J108:K108"/>
    <mergeCell ref="L108:M108"/>
    <mergeCell ref="A117:B117"/>
    <mergeCell ref="J117:K117"/>
    <mergeCell ref="L117:M117"/>
    <mergeCell ref="A118:B118"/>
    <mergeCell ref="J118:K118"/>
    <mergeCell ref="L118:M118"/>
    <mergeCell ref="A115:B115"/>
    <mergeCell ref="J115:K115"/>
    <mergeCell ref="L115:M115"/>
    <mergeCell ref="A116:B116"/>
    <mergeCell ref="J116:K116"/>
    <mergeCell ref="L116:M116"/>
    <mergeCell ref="A113:B113"/>
    <mergeCell ref="J113:K113"/>
    <mergeCell ref="L113:M113"/>
    <mergeCell ref="A114:B114"/>
    <mergeCell ref="J114:K114"/>
    <mergeCell ref="L114:M114"/>
    <mergeCell ref="A123:B123"/>
    <mergeCell ref="J123:K123"/>
    <mergeCell ref="L123:M123"/>
    <mergeCell ref="A124:B124"/>
    <mergeCell ref="J124:K124"/>
    <mergeCell ref="L124:M124"/>
    <mergeCell ref="A121:B121"/>
    <mergeCell ref="J121:K121"/>
    <mergeCell ref="L121:M121"/>
    <mergeCell ref="A122:B122"/>
    <mergeCell ref="J122:K122"/>
    <mergeCell ref="L122:M122"/>
    <mergeCell ref="A119:B119"/>
    <mergeCell ref="J119:K119"/>
    <mergeCell ref="L119:M119"/>
    <mergeCell ref="A120:B120"/>
    <mergeCell ref="J120:K120"/>
    <mergeCell ref="L120:M120"/>
    <mergeCell ref="A129:B129"/>
    <mergeCell ref="J129:K129"/>
    <mergeCell ref="L129:M129"/>
    <mergeCell ref="A130:B130"/>
    <mergeCell ref="J130:K130"/>
    <mergeCell ref="L130:M130"/>
    <mergeCell ref="A127:B127"/>
    <mergeCell ref="J127:K127"/>
    <mergeCell ref="L127:M127"/>
    <mergeCell ref="A128:B128"/>
    <mergeCell ref="J128:K128"/>
    <mergeCell ref="L128:M128"/>
    <mergeCell ref="A125:B125"/>
    <mergeCell ref="J125:K125"/>
    <mergeCell ref="L125:M125"/>
    <mergeCell ref="A126:B126"/>
    <mergeCell ref="J126:K126"/>
    <mergeCell ref="L126:M126"/>
    <mergeCell ref="A135:B135"/>
    <mergeCell ref="J135:K135"/>
    <mergeCell ref="L135:M135"/>
    <mergeCell ref="A136:B136"/>
    <mergeCell ref="J136:K136"/>
    <mergeCell ref="L136:M136"/>
    <mergeCell ref="A133:B133"/>
    <mergeCell ref="J133:K133"/>
    <mergeCell ref="L133:M133"/>
    <mergeCell ref="A134:B134"/>
    <mergeCell ref="J134:K134"/>
    <mergeCell ref="L134:M134"/>
    <mergeCell ref="A131:B131"/>
    <mergeCell ref="J131:K131"/>
    <mergeCell ref="L131:M131"/>
    <mergeCell ref="A132:B132"/>
    <mergeCell ref="J132:K132"/>
    <mergeCell ref="L132:M132"/>
    <mergeCell ref="A141:B141"/>
    <mergeCell ref="J141:K141"/>
    <mergeCell ref="L141:M141"/>
    <mergeCell ref="A142:B142"/>
    <mergeCell ref="J142:K142"/>
    <mergeCell ref="L142:M142"/>
    <mergeCell ref="A139:B139"/>
    <mergeCell ref="J139:K139"/>
    <mergeCell ref="L139:M139"/>
    <mergeCell ref="A140:B140"/>
    <mergeCell ref="J140:K140"/>
    <mergeCell ref="L140:M140"/>
    <mergeCell ref="A137:B137"/>
    <mergeCell ref="J137:K137"/>
    <mergeCell ref="L137:M137"/>
    <mergeCell ref="A138:B138"/>
    <mergeCell ref="J138:K138"/>
    <mergeCell ref="L138:M138"/>
    <mergeCell ref="A147:B147"/>
    <mergeCell ref="J147:K147"/>
    <mergeCell ref="L147:M147"/>
    <mergeCell ref="A148:B148"/>
    <mergeCell ref="J148:K148"/>
    <mergeCell ref="L148:M148"/>
    <mergeCell ref="A145:B145"/>
    <mergeCell ref="J145:K145"/>
    <mergeCell ref="L145:M145"/>
    <mergeCell ref="A146:B146"/>
    <mergeCell ref="J146:K146"/>
    <mergeCell ref="L146:M146"/>
    <mergeCell ref="A143:B143"/>
    <mergeCell ref="J143:K143"/>
    <mergeCell ref="L143:M143"/>
    <mergeCell ref="A144:B144"/>
    <mergeCell ref="J144:K144"/>
    <mergeCell ref="L144:M144"/>
    <mergeCell ref="A153:B153"/>
    <mergeCell ref="J153:K153"/>
    <mergeCell ref="L153:M153"/>
    <mergeCell ref="A154:B154"/>
    <mergeCell ref="J154:K154"/>
    <mergeCell ref="L154:M154"/>
    <mergeCell ref="A151:B151"/>
    <mergeCell ref="J151:K151"/>
    <mergeCell ref="L151:M151"/>
    <mergeCell ref="A152:B152"/>
    <mergeCell ref="J152:K152"/>
    <mergeCell ref="L152:M152"/>
    <mergeCell ref="A149:B149"/>
    <mergeCell ref="J149:K149"/>
    <mergeCell ref="L149:M149"/>
    <mergeCell ref="A150:B150"/>
    <mergeCell ref="J150:K150"/>
    <mergeCell ref="L150:M150"/>
    <mergeCell ref="A159:B159"/>
    <mergeCell ref="J159:K159"/>
    <mergeCell ref="L159:M159"/>
    <mergeCell ref="A160:B160"/>
    <mergeCell ref="J160:K160"/>
    <mergeCell ref="L160:M160"/>
    <mergeCell ref="A157:B157"/>
    <mergeCell ref="J157:K157"/>
    <mergeCell ref="L157:M157"/>
    <mergeCell ref="A158:B158"/>
    <mergeCell ref="J158:K158"/>
    <mergeCell ref="L158:M158"/>
    <mergeCell ref="A155:B155"/>
    <mergeCell ref="J155:K155"/>
    <mergeCell ref="L155:M155"/>
    <mergeCell ref="A156:B156"/>
    <mergeCell ref="J156:K156"/>
    <mergeCell ref="L156:M156"/>
    <mergeCell ref="A165:B165"/>
    <mergeCell ref="J165:K165"/>
    <mergeCell ref="L165:M165"/>
    <mergeCell ref="A166:B166"/>
    <mergeCell ref="J166:K166"/>
    <mergeCell ref="L166:M166"/>
    <mergeCell ref="A163:B163"/>
    <mergeCell ref="J163:K163"/>
    <mergeCell ref="L163:M163"/>
    <mergeCell ref="A164:B164"/>
    <mergeCell ref="J164:K164"/>
    <mergeCell ref="L164:M164"/>
    <mergeCell ref="A161:B161"/>
    <mergeCell ref="J161:K161"/>
    <mergeCell ref="L161:M161"/>
    <mergeCell ref="A162:B162"/>
    <mergeCell ref="J162:K162"/>
    <mergeCell ref="L162:M162"/>
    <mergeCell ref="A171:B171"/>
    <mergeCell ref="J171:K171"/>
    <mergeCell ref="L171:M171"/>
    <mergeCell ref="A172:B172"/>
    <mergeCell ref="J172:K172"/>
    <mergeCell ref="L172:M172"/>
    <mergeCell ref="A169:B169"/>
    <mergeCell ref="J169:K169"/>
    <mergeCell ref="L169:M169"/>
    <mergeCell ref="A170:B170"/>
    <mergeCell ref="J170:K170"/>
    <mergeCell ref="L170:M170"/>
    <mergeCell ref="A167:B167"/>
    <mergeCell ref="J167:K167"/>
    <mergeCell ref="L167:M167"/>
    <mergeCell ref="A168:B168"/>
    <mergeCell ref="J168:K168"/>
    <mergeCell ref="L168:M168"/>
    <mergeCell ref="A177:B177"/>
    <mergeCell ref="J177:K177"/>
    <mergeCell ref="L177:M177"/>
    <mergeCell ref="A178:B178"/>
    <mergeCell ref="J178:K178"/>
    <mergeCell ref="L178:M178"/>
    <mergeCell ref="A175:B175"/>
    <mergeCell ref="J175:K175"/>
    <mergeCell ref="L175:M175"/>
    <mergeCell ref="A176:B176"/>
    <mergeCell ref="J176:K176"/>
    <mergeCell ref="L176:M176"/>
    <mergeCell ref="A173:B173"/>
    <mergeCell ref="J173:K173"/>
    <mergeCell ref="L173:M173"/>
    <mergeCell ref="A174:B174"/>
    <mergeCell ref="J174:K174"/>
    <mergeCell ref="L174:M174"/>
    <mergeCell ref="A183:B183"/>
    <mergeCell ref="J183:K183"/>
    <mergeCell ref="L183:M183"/>
    <mergeCell ref="A184:B184"/>
    <mergeCell ref="J184:K184"/>
    <mergeCell ref="L184:M184"/>
    <mergeCell ref="A181:B181"/>
    <mergeCell ref="J181:K181"/>
    <mergeCell ref="L181:M181"/>
    <mergeCell ref="A182:B182"/>
    <mergeCell ref="J182:K182"/>
    <mergeCell ref="L182:M182"/>
    <mergeCell ref="A179:B179"/>
    <mergeCell ref="J179:K179"/>
    <mergeCell ref="L179:M179"/>
    <mergeCell ref="A180:B180"/>
    <mergeCell ref="J180:K180"/>
    <mergeCell ref="L180:M180"/>
    <mergeCell ref="A189:B189"/>
    <mergeCell ref="J189:K189"/>
    <mergeCell ref="L189:M189"/>
    <mergeCell ref="A190:B190"/>
    <mergeCell ref="J190:K190"/>
    <mergeCell ref="L190:M190"/>
    <mergeCell ref="A187:B187"/>
    <mergeCell ref="J187:K187"/>
    <mergeCell ref="L187:M187"/>
    <mergeCell ref="A188:B188"/>
    <mergeCell ref="J188:K188"/>
    <mergeCell ref="L188:M188"/>
    <mergeCell ref="A185:B185"/>
    <mergeCell ref="J185:K185"/>
    <mergeCell ref="L185:M185"/>
    <mergeCell ref="A186:B186"/>
    <mergeCell ref="J186:K186"/>
    <mergeCell ref="L186:M186"/>
    <mergeCell ref="A195:B195"/>
    <mergeCell ref="J195:K195"/>
    <mergeCell ref="L195:M195"/>
    <mergeCell ref="A196:B196"/>
    <mergeCell ref="J196:K196"/>
    <mergeCell ref="L196:M196"/>
    <mergeCell ref="A193:B193"/>
    <mergeCell ref="J193:K193"/>
    <mergeCell ref="L193:M193"/>
    <mergeCell ref="A194:B194"/>
    <mergeCell ref="J194:K194"/>
    <mergeCell ref="L194:M194"/>
    <mergeCell ref="A191:B191"/>
    <mergeCell ref="J191:K191"/>
    <mergeCell ref="L191:M191"/>
    <mergeCell ref="A192:B192"/>
    <mergeCell ref="J192:K192"/>
    <mergeCell ref="L192:M192"/>
    <mergeCell ref="A201:B201"/>
    <mergeCell ref="J201:K201"/>
    <mergeCell ref="L201:M201"/>
    <mergeCell ref="A202:B202"/>
    <mergeCell ref="J202:K202"/>
    <mergeCell ref="L202:M202"/>
    <mergeCell ref="A199:B199"/>
    <mergeCell ref="J199:K199"/>
    <mergeCell ref="L199:M199"/>
    <mergeCell ref="A200:B200"/>
    <mergeCell ref="J200:K200"/>
    <mergeCell ref="L200:M200"/>
    <mergeCell ref="A197:B197"/>
    <mergeCell ref="J197:K197"/>
    <mergeCell ref="L197:M197"/>
    <mergeCell ref="A198:B198"/>
    <mergeCell ref="J198:K198"/>
    <mergeCell ref="L198:M198"/>
    <mergeCell ref="A207:B207"/>
    <mergeCell ref="J207:K207"/>
    <mergeCell ref="L207:M207"/>
    <mergeCell ref="A208:B208"/>
    <mergeCell ref="J208:K208"/>
    <mergeCell ref="L208:M208"/>
    <mergeCell ref="A205:B205"/>
    <mergeCell ref="J205:K205"/>
    <mergeCell ref="L205:M205"/>
    <mergeCell ref="A206:B206"/>
    <mergeCell ref="J206:K206"/>
    <mergeCell ref="L206:M206"/>
    <mergeCell ref="A203:B203"/>
    <mergeCell ref="J203:K203"/>
    <mergeCell ref="L203:M203"/>
    <mergeCell ref="A204:B204"/>
    <mergeCell ref="J204:K204"/>
    <mergeCell ref="L204:M204"/>
    <mergeCell ref="A213:B213"/>
    <mergeCell ref="J213:K213"/>
    <mergeCell ref="L213:M213"/>
    <mergeCell ref="A214:B214"/>
    <mergeCell ref="J214:K214"/>
    <mergeCell ref="L214:M214"/>
    <mergeCell ref="A211:B211"/>
    <mergeCell ref="J211:K211"/>
    <mergeCell ref="L211:M211"/>
    <mergeCell ref="A212:B212"/>
    <mergeCell ref="J212:K212"/>
    <mergeCell ref="L212:M212"/>
    <mergeCell ref="A209:B209"/>
    <mergeCell ref="J209:K209"/>
    <mergeCell ref="L209:M209"/>
    <mergeCell ref="A210:B210"/>
    <mergeCell ref="J210:K210"/>
    <mergeCell ref="L210:M210"/>
    <mergeCell ref="A219:B219"/>
    <mergeCell ref="J219:K219"/>
    <mergeCell ref="L219:M219"/>
    <mergeCell ref="A220:B220"/>
    <mergeCell ref="J220:K220"/>
    <mergeCell ref="L220:M220"/>
    <mergeCell ref="A217:B217"/>
    <mergeCell ref="J217:K217"/>
    <mergeCell ref="L217:M217"/>
    <mergeCell ref="A218:B218"/>
    <mergeCell ref="J218:K218"/>
    <mergeCell ref="L218:M218"/>
    <mergeCell ref="A215:B215"/>
    <mergeCell ref="J215:K215"/>
    <mergeCell ref="L215:M215"/>
    <mergeCell ref="A216:B216"/>
    <mergeCell ref="J216:K216"/>
    <mergeCell ref="L216:M216"/>
    <mergeCell ref="A225:B225"/>
    <mergeCell ref="J225:K225"/>
    <mergeCell ref="L225:M225"/>
    <mergeCell ref="A226:B226"/>
    <mergeCell ref="J226:K226"/>
    <mergeCell ref="L226:M226"/>
    <mergeCell ref="A223:B223"/>
    <mergeCell ref="J223:K223"/>
    <mergeCell ref="L223:M223"/>
    <mergeCell ref="A224:B224"/>
    <mergeCell ref="J224:K224"/>
    <mergeCell ref="L224:M224"/>
    <mergeCell ref="A221:B221"/>
    <mergeCell ref="J221:K221"/>
    <mergeCell ref="L221:M221"/>
    <mergeCell ref="A222:B222"/>
    <mergeCell ref="J222:K222"/>
    <mergeCell ref="L222:M222"/>
    <mergeCell ref="A231:B231"/>
    <mergeCell ref="J231:K231"/>
    <mergeCell ref="L231:M231"/>
    <mergeCell ref="A232:B232"/>
    <mergeCell ref="J232:K232"/>
    <mergeCell ref="L232:M232"/>
    <mergeCell ref="A229:B229"/>
    <mergeCell ref="J229:K229"/>
    <mergeCell ref="L229:M229"/>
    <mergeCell ref="A230:B230"/>
    <mergeCell ref="J230:K230"/>
    <mergeCell ref="L230:M230"/>
    <mergeCell ref="A227:B227"/>
    <mergeCell ref="J227:K227"/>
    <mergeCell ref="L227:M227"/>
    <mergeCell ref="A228:B228"/>
    <mergeCell ref="J228:K228"/>
    <mergeCell ref="L228:M228"/>
    <mergeCell ref="A237:B237"/>
    <mergeCell ref="J237:K237"/>
    <mergeCell ref="L237:M237"/>
    <mergeCell ref="A238:B238"/>
    <mergeCell ref="J238:K238"/>
    <mergeCell ref="L238:M238"/>
    <mergeCell ref="A235:B235"/>
    <mergeCell ref="J235:K235"/>
    <mergeCell ref="L235:M235"/>
    <mergeCell ref="A236:B236"/>
    <mergeCell ref="J236:K236"/>
    <mergeCell ref="L236:M236"/>
    <mergeCell ref="A233:B233"/>
    <mergeCell ref="J233:K233"/>
    <mergeCell ref="L233:M233"/>
    <mergeCell ref="A234:B234"/>
    <mergeCell ref="J234:K234"/>
    <mergeCell ref="L234:M234"/>
    <mergeCell ref="A243:B243"/>
    <mergeCell ref="J243:K243"/>
    <mergeCell ref="L243:M243"/>
    <mergeCell ref="A244:B244"/>
    <mergeCell ref="J244:K244"/>
    <mergeCell ref="L244:M244"/>
    <mergeCell ref="A241:B241"/>
    <mergeCell ref="J241:K241"/>
    <mergeCell ref="L241:M241"/>
    <mergeCell ref="A242:B242"/>
    <mergeCell ref="J242:K242"/>
    <mergeCell ref="L242:M242"/>
    <mergeCell ref="A239:B239"/>
    <mergeCell ref="J239:K239"/>
    <mergeCell ref="L239:M239"/>
    <mergeCell ref="A240:B240"/>
    <mergeCell ref="J240:K240"/>
    <mergeCell ref="L240:M240"/>
    <mergeCell ref="A249:B249"/>
    <mergeCell ref="J249:K249"/>
    <mergeCell ref="L249:M249"/>
    <mergeCell ref="A250:B250"/>
    <mergeCell ref="J250:K250"/>
    <mergeCell ref="L250:M250"/>
    <mergeCell ref="A247:B247"/>
    <mergeCell ref="J247:K247"/>
    <mergeCell ref="L247:M247"/>
    <mergeCell ref="A248:B248"/>
    <mergeCell ref="J248:K248"/>
    <mergeCell ref="L248:M248"/>
    <mergeCell ref="A245:B245"/>
    <mergeCell ref="J245:K245"/>
    <mergeCell ref="L245:M245"/>
    <mergeCell ref="A246:B246"/>
    <mergeCell ref="J246:K246"/>
    <mergeCell ref="L246:M246"/>
    <mergeCell ref="A255:B255"/>
    <mergeCell ref="J255:K255"/>
    <mergeCell ref="L255:M255"/>
    <mergeCell ref="A256:B256"/>
    <mergeCell ref="J256:K256"/>
    <mergeCell ref="L256:M256"/>
    <mergeCell ref="A253:B253"/>
    <mergeCell ref="J253:K253"/>
    <mergeCell ref="L253:M253"/>
    <mergeCell ref="A254:B254"/>
    <mergeCell ref="J254:K254"/>
    <mergeCell ref="L254:M254"/>
    <mergeCell ref="A251:B251"/>
    <mergeCell ref="J251:K251"/>
    <mergeCell ref="L251:M251"/>
    <mergeCell ref="A252:B252"/>
    <mergeCell ref="J252:K252"/>
    <mergeCell ref="L252:M252"/>
    <mergeCell ref="A261:B261"/>
    <mergeCell ref="J261:K261"/>
    <mergeCell ref="L261:M261"/>
    <mergeCell ref="A262:B262"/>
    <mergeCell ref="J262:K262"/>
    <mergeCell ref="L262:M262"/>
    <mergeCell ref="A259:B259"/>
    <mergeCell ref="J259:K259"/>
    <mergeCell ref="L259:M259"/>
    <mergeCell ref="A260:B260"/>
    <mergeCell ref="J260:K260"/>
    <mergeCell ref="L260:M260"/>
    <mergeCell ref="A257:B257"/>
    <mergeCell ref="J257:K257"/>
    <mergeCell ref="L257:M257"/>
    <mergeCell ref="A258:B258"/>
    <mergeCell ref="J258:K258"/>
    <mergeCell ref="L258:M258"/>
    <mergeCell ref="A267:B267"/>
    <mergeCell ref="J267:K267"/>
    <mergeCell ref="L267:M267"/>
    <mergeCell ref="A268:B268"/>
    <mergeCell ref="J268:K268"/>
    <mergeCell ref="L268:M268"/>
    <mergeCell ref="A265:B265"/>
    <mergeCell ref="J265:K265"/>
    <mergeCell ref="L265:M265"/>
    <mergeCell ref="A266:B266"/>
    <mergeCell ref="J266:K266"/>
    <mergeCell ref="L266:M266"/>
    <mergeCell ref="A263:B263"/>
    <mergeCell ref="J263:K263"/>
    <mergeCell ref="L263:M263"/>
    <mergeCell ref="A264:B264"/>
    <mergeCell ref="J264:K264"/>
    <mergeCell ref="L264:M264"/>
    <mergeCell ref="A273:B273"/>
    <mergeCell ref="J273:K273"/>
    <mergeCell ref="L273:M273"/>
    <mergeCell ref="A274:B274"/>
    <mergeCell ref="J274:K274"/>
    <mergeCell ref="L274:M274"/>
    <mergeCell ref="A271:B271"/>
    <mergeCell ref="J271:K271"/>
    <mergeCell ref="L271:M271"/>
    <mergeCell ref="A272:B272"/>
    <mergeCell ref="J272:K272"/>
    <mergeCell ref="L272:M272"/>
    <mergeCell ref="A269:B269"/>
    <mergeCell ref="J269:K269"/>
    <mergeCell ref="L269:M269"/>
    <mergeCell ref="A270:B270"/>
    <mergeCell ref="J270:K270"/>
    <mergeCell ref="L270:M270"/>
    <mergeCell ref="A279:B279"/>
    <mergeCell ref="J279:K279"/>
    <mergeCell ref="L279:M279"/>
    <mergeCell ref="A280:B280"/>
    <mergeCell ref="J280:K280"/>
    <mergeCell ref="L280:M280"/>
    <mergeCell ref="A277:B277"/>
    <mergeCell ref="J277:K277"/>
    <mergeCell ref="L277:M277"/>
    <mergeCell ref="A278:B278"/>
    <mergeCell ref="J278:K278"/>
    <mergeCell ref="L278:M278"/>
    <mergeCell ref="A275:B275"/>
    <mergeCell ref="J275:K275"/>
    <mergeCell ref="L275:M275"/>
    <mergeCell ref="A276:B276"/>
    <mergeCell ref="J276:K276"/>
    <mergeCell ref="L276:M276"/>
    <mergeCell ref="A285:B285"/>
    <mergeCell ref="J285:K285"/>
    <mergeCell ref="L285:M285"/>
    <mergeCell ref="A286:B286"/>
    <mergeCell ref="J286:K286"/>
    <mergeCell ref="L286:M286"/>
    <mergeCell ref="A283:B283"/>
    <mergeCell ref="J283:K283"/>
    <mergeCell ref="L283:M283"/>
    <mergeCell ref="A284:B284"/>
    <mergeCell ref="J284:K284"/>
    <mergeCell ref="L284:M284"/>
    <mergeCell ref="A281:B281"/>
    <mergeCell ref="J281:K281"/>
    <mergeCell ref="L281:M281"/>
    <mergeCell ref="A282:B282"/>
    <mergeCell ref="J282:K282"/>
    <mergeCell ref="L282:M282"/>
    <mergeCell ref="A291:B291"/>
    <mergeCell ref="J291:K291"/>
    <mergeCell ref="L291:M291"/>
    <mergeCell ref="A292:B292"/>
    <mergeCell ref="J292:K292"/>
    <mergeCell ref="L292:M292"/>
    <mergeCell ref="A289:B289"/>
    <mergeCell ref="J289:K289"/>
    <mergeCell ref="L289:M289"/>
    <mergeCell ref="A290:B290"/>
    <mergeCell ref="J290:K290"/>
    <mergeCell ref="L290:M290"/>
    <mergeCell ref="A287:B287"/>
    <mergeCell ref="J287:K287"/>
    <mergeCell ref="L287:M287"/>
    <mergeCell ref="A288:B288"/>
    <mergeCell ref="J288:K288"/>
    <mergeCell ref="L288:M288"/>
    <mergeCell ref="A297:B297"/>
    <mergeCell ref="J297:K297"/>
    <mergeCell ref="L297:M297"/>
    <mergeCell ref="A298:B298"/>
    <mergeCell ref="J298:K298"/>
    <mergeCell ref="L298:M298"/>
    <mergeCell ref="A295:B295"/>
    <mergeCell ref="J295:K295"/>
    <mergeCell ref="L295:M295"/>
    <mergeCell ref="A296:B296"/>
    <mergeCell ref="J296:K296"/>
    <mergeCell ref="L296:M296"/>
    <mergeCell ref="A293:B293"/>
    <mergeCell ref="J293:K293"/>
    <mergeCell ref="L293:M293"/>
    <mergeCell ref="A294:B294"/>
    <mergeCell ref="J294:K294"/>
    <mergeCell ref="L294:M294"/>
    <mergeCell ref="A303:B303"/>
    <mergeCell ref="J303:K303"/>
    <mergeCell ref="L303:M303"/>
    <mergeCell ref="A304:B304"/>
    <mergeCell ref="J304:K304"/>
    <mergeCell ref="L304:M304"/>
    <mergeCell ref="A301:B301"/>
    <mergeCell ref="J301:K301"/>
    <mergeCell ref="L301:M301"/>
    <mergeCell ref="A302:B302"/>
    <mergeCell ref="J302:K302"/>
    <mergeCell ref="L302:M302"/>
    <mergeCell ref="A299:B299"/>
    <mergeCell ref="J299:K299"/>
    <mergeCell ref="L299:M299"/>
    <mergeCell ref="A300:B300"/>
    <mergeCell ref="J300:K300"/>
    <mergeCell ref="L300:M300"/>
    <mergeCell ref="A309:B309"/>
    <mergeCell ref="J309:K309"/>
    <mergeCell ref="L309:M309"/>
    <mergeCell ref="A310:B310"/>
    <mergeCell ref="J310:K310"/>
    <mergeCell ref="L310:M310"/>
    <mergeCell ref="A307:B307"/>
    <mergeCell ref="J307:K307"/>
    <mergeCell ref="L307:M307"/>
    <mergeCell ref="A308:B308"/>
    <mergeCell ref="J308:K308"/>
    <mergeCell ref="L308:M308"/>
    <mergeCell ref="A305:B305"/>
    <mergeCell ref="J305:K305"/>
    <mergeCell ref="L305:M305"/>
    <mergeCell ref="A306:B306"/>
    <mergeCell ref="J306:K306"/>
    <mergeCell ref="L306:M306"/>
    <mergeCell ref="A315:B315"/>
    <mergeCell ref="J315:K315"/>
    <mergeCell ref="L315:M315"/>
    <mergeCell ref="A316:B316"/>
    <mergeCell ref="J316:K316"/>
    <mergeCell ref="L316:M316"/>
    <mergeCell ref="A313:B313"/>
    <mergeCell ref="J313:K313"/>
    <mergeCell ref="L313:M313"/>
    <mergeCell ref="A314:B314"/>
    <mergeCell ref="J314:K314"/>
    <mergeCell ref="L314:M314"/>
    <mergeCell ref="A311:B311"/>
    <mergeCell ref="J311:K311"/>
    <mergeCell ref="L311:M311"/>
    <mergeCell ref="A312:B312"/>
    <mergeCell ref="J312:K312"/>
    <mergeCell ref="L312:M312"/>
    <mergeCell ref="A321:B321"/>
    <mergeCell ref="J321:K321"/>
    <mergeCell ref="L321:M321"/>
    <mergeCell ref="A322:B322"/>
    <mergeCell ref="J322:K322"/>
    <mergeCell ref="L322:M322"/>
    <mergeCell ref="A319:B319"/>
    <mergeCell ref="J319:K319"/>
    <mergeCell ref="L319:M319"/>
    <mergeCell ref="A320:B320"/>
    <mergeCell ref="J320:K320"/>
    <mergeCell ref="L320:M320"/>
    <mergeCell ref="A317:B317"/>
    <mergeCell ref="J317:K317"/>
    <mergeCell ref="L317:M317"/>
    <mergeCell ref="A318:B318"/>
    <mergeCell ref="J318:K318"/>
    <mergeCell ref="L318:M318"/>
    <mergeCell ref="A327:B327"/>
    <mergeCell ref="J327:K327"/>
    <mergeCell ref="L327:M327"/>
    <mergeCell ref="A328:B328"/>
    <mergeCell ref="J328:K328"/>
    <mergeCell ref="L328:M328"/>
    <mergeCell ref="A325:B325"/>
    <mergeCell ref="J325:K325"/>
    <mergeCell ref="L325:M325"/>
    <mergeCell ref="A326:B326"/>
    <mergeCell ref="J326:K326"/>
    <mergeCell ref="L326:M326"/>
    <mergeCell ref="A323:B323"/>
    <mergeCell ref="J323:K323"/>
    <mergeCell ref="L323:M323"/>
    <mergeCell ref="A324:B324"/>
    <mergeCell ref="J324:K324"/>
    <mergeCell ref="L324:M324"/>
    <mergeCell ref="A333:B333"/>
    <mergeCell ref="J333:K333"/>
    <mergeCell ref="L333:M333"/>
    <mergeCell ref="A334:B334"/>
    <mergeCell ref="J334:K334"/>
    <mergeCell ref="L334:M334"/>
    <mergeCell ref="A331:B331"/>
    <mergeCell ref="J331:K331"/>
    <mergeCell ref="L331:M331"/>
    <mergeCell ref="A332:B332"/>
    <mergeCell ref="J332:K332"/>
    <mergeCell ref="L332:M332"/>
    <mergeCell ref="A329:B329"/>
    <mergeCell ref="J329:K329"/>
    <mergeCell ref="L329:M329"/>
    <mergeCell ref="A330:B330"/>
    <mergeCell ref="J330:K330"/>
    <mergeCell ref="L330:M330"/>
    <mergeCell ref="A339:B339"/>
    <mergeCell ref="J339:K339"/>
    <mergeCell ref="L339:M339"/>
    <mergeCell ref="A340:B340"/>
    <mergeCell ref="J340:K340"/>
    <mergeCell ref="L340:M340"/>
    <mergeCell ref="A337:B337"/>
    <mergeCell ref="J337:K337"/>
    <mergeCell ref="L337:M337"/>
    <mergeCell ref="A338:B338"/>
    <mergeCell ref="J338:K338"/>
    <mergeCell ref="L338:M338"/>
    <mergeCell ref="A335:B335"/>
    <mergeCell ref="J335:K335"/>
    <mergeCell ref="L335:M335"/>
    <mergeCell ref="A336:B336"/>
    <mergeCell ref="J336:K336"/>
    <mergeCell ref="L336:M336"/>
    <mergeCell ref="A345:B345"/>
    <mergeCell ref="J345:K345"/>
    <mergeCell ref="L345:M345"/>
    <mergeCell ref="A346:B346"/>
    <mergeCell ref="J346:K346"/>
    <mergeCell ref="L346:M346"/>
    <mergeCell ref="A343:B343"/>
    <mergeCell ref="J343:K343"/>
    <mergeCell ref="L343:M343"/>
    <mergeCell ref="A344:B344"/>
    <mergeCell ref="J344:K344"/>
    <mergeCell ref="L344:M344"/>
    <mergeCell ref="A341:B341"/>
    <mergeCell ref="J341:K341"/>
    <mergeCell ref="L341:M341"/>
    <mergeCell ref="A342:B342"/>
    <mergeCell ref="J342:K342"/>
    <mergeCell ref="L342:M342"/>
    <mergeCell ref="A351:B351"/>
    <mergeCell ref="J351:K351"/>
    <mergeCell ref="L351:M351"/>
    <mergeCell ref="A352:B352"/>
    <mergeCell ref="J352:K352"/>
    <mergeCell ref="L352:M352"/>
    <mergeCell ref="A349:B349"/>
    <mergeCell ref="J349:K349"/>
    <mergeCell ref="L349:M349"/>
    <mergeCell ref="A350:B350"/>
    <mergeCell ref="J350:K350"/>
    <mergeCell ref="L350:M350"/>
    <mergeCell ref="A347:B347"/>
    <mergeCell ref="J347:K347"/>
    <mergeCell ref="L347:M347"/>
    <mergeCell ref="A348:B348"/>
    <mergeCell ref="J348:K348"/>
    <mergeCell ref="L348:M348"/>
    <mergeCell ref="A357:B357"/>
    <mergeCell ref="J357:K357"/>
    <mergeCell ref="L357:M357"/>
    <mergeCell ref="A358:B358"/>
    <mergeCell ref="J358:K358"/>
    <mergeCell ref="L358:M358"/>
    <mergeCell ref="A355:B355"/>
    <mergeCell ref="J355:K355"/>
    <mergeCell ref="L355:M355"/>
    <mergeCell ref="A356:B356"/>
    <mergeCell ref="J356:K356"/>
    <mergeCell ref="L356:M356"/>
    <mergeCell ref="A353:B353"/>
    <mergeCell ref="J353:K353"/>
    <mergeCell ref="L353:M353"/>
    <mergeCell ref="A354:B354"/>
    <mergeCell ref="J354:K354"/>
    <mergeCell ref="L354:M354"/>
    <mergeCell ref="A363:B363"/>
    <mergeCell ref="J363:K363"/>
    <mergeCell ref="L363:M363"/>
    <mergeCell ref="A364:B364"/>
    <mergeCell ref="J364:K364"/>
    <mergeCell ref="L364:M364"/>
    <mergeCell ref="A361:B361"/>
    <mergeCell ref="J361:K361"/>
    <mergeCell ref="L361:M361"/>
    <mergeCell ref="A362:B362"/>
    <mergeCell ref="J362:K362"/>
    <mergeCell ref="L362:M362"/>
    <mergeCell ref="A359:B359"/>
    <mergeCell ref="J359:K359"/>
    <mergeCell ref="L359:M359"/>
    <mergeCell ref="A360:B360"/>
    <mergeCell ref="J360:K360"/>
    <mergeCell ref="L360:M360"/>
    <mergeCell ref="A369:B369"/>
    <mergeCell ref="J369:K369"/>
    <mergeCell ref="L369:M369"/>
    <mergeCell ref="A370:B370"/>
    <mergeCell ref="J370:K370"/>
    <mergeCell ref="L370:M370"/>
    <mergeCell ref="A367:B367"/>
    <mergeCell ref="J367:K367"/>
    <mergeCell ref="L367:M367"/>
    <mergeCell ref="A368:B368"/>
    <mergeCell ref="J368:K368"/>
    <mergeCell ref="L368:M368"/>
    <mergeCell ref="A365:B365"/>
    <mergeCell ref="J365:K365"/>
    <mergeCell ref="L365:M365"/>
    <mergeCell ref="A366:B366"/>
    <mergeCell ref="J366:K366"/>
    <mergeCell ref="L366:M366"/>
    <mergeCell ref="A375:B375"/>
    <mergeCell ref="J375:K375"/>
    <mergeCell ref="L375:M375"/>
    <mergeCell ref="A376:B376"/>
    <mergeCell ref="J376:K376"/>
    <mergeCell ref="L376:M376"/>
    <mergeCell ref="A373:B373"/>
    <mergeCell ref="J373:K373"/>
    <mergeCell ref="L373:M373"/>
    <mergeCell ref="A374:B374"/>
    <mergeCell ref="J374:K374"/>
    <mergeCell ref="L374:M374"/>
    <mergeCell ref="A371:B371"/>
    <mergeCell ref="J371:K371"/>
    <mergeCell ref="L371:M371"/>
    <mergeCell ref="A372:B372"/>
    <mergeCell ref="J372:K372"/>
    <mergeCell ref="L372:M372"/>
    <mergeCell ref="A381:B381"/>
    <mergeCell ref="J381:K381"/>
    <mergeCell ref="L381:M381"/>
    <mergeCell ref="A382:B382"/>
    <mergeCell ref="J382:K382"/>
    <mergeCell ref="L382:M382"/>
    <mergeCell ref="A379:B379"/>
    <mergeCell ref="J379:K379"/>
    <mergeCell ref="L379:M379"/>
    <mergeCell ref="A380:B380"/>
    <mergeCell ref="J380:K380"/>
    <mergeCell ref="L380:M380"/>
    <mergeCell ref="A377:B377"/>
    <mergeCell ref="J377:K377"/>
    <mergeCell ref="L377:M377"/>
    <mergeCell ref="A378:B378"/>
    <mergeCell ref="J378:K378"/>
    <mergeCell ref="L378:M378"/>
    <mergeCell ref="A387:B387"/>
    <mergeCell ref="J387:K387"/>
    <mergeCell ref="L387:M387"/>
    <mergeCell ref="A388:B388"/>
    <mergeCell ref="J388:K388"/>
    <mergeCell ref="L388:M388"/>
    <mergeCell ref="A385:B385"/>
    <mergeCell ref="J385:K385"/>
    <mergeCell ref="L385:M385"/>
    <mergeCell ref="A386:B386"/>
    <mergeCell ref="J386:K386"/>
    <mergeCell ref="L386:M386"/>
    <mergeCell ref="A383:B383"/>
    <mergeCell ref="J383:K383"/>
    <mergeCell ref="L383:M383"/>
    <mergeCell ref="A384:B384"/>
    <mergeCell ref="J384:K384"/>
    <mergeCell ref="L384:M384"/>
    <mergeCell ref="A393:B393"/>
    <mergeCell ref="J393:K393"/>
    <mergeCell ref="L393:M393"/>
    <mergeCell ref="A394:B394"/>
    <mergeCell ref="J394:K394"/>
    <mergeCell ref="L394:M394"/>
    <mergeCell ref="A391:B391"/>
    <mergeCell ref="J391:K391"/>
    <mergeCell ref="L391:M391"/>
    <mergeCell ref="A392:B392"/>
    <mergeCell ref="J392:K392"/>
    <mergeCell ref="L392:M392"/>
    <mergeCell ref="A389:B389"/>
    <mergeCell ref="J389:K389"/>
    <mergeCell ref="L389:M389"/>
    <mergeCell ref="A390:B390"/>
    <mergeCell ref="J390:K390"/>
    <mergeCell ref="L390:M390"/>
    <mergeCell ref="A399:B399"/>
    <mergeCell ref="J399:K399"/>
    <mergeCell ref="L399:M399"/>
    <mergeCell ref="A400:B400"/>
    <mergeCell ref="J400:K400"/>
    <mergeCell ref="L400:M400"/>
    <mergeCell ref="A397:B397"/>
    <mergeCell ref="J397:K397"/>
    <mergeCell ref="L397:M397"/>
    <mergeCell ref="A398:B398"/>
    <mergeCell ref="J398:K398"/>
    <mergeCell ref="L398:M398"/>
    <mergeCell ref="A395:B395"/>
    <mergeCell ref="J395:K395"/>
    <mergeCell ref="L395:M395"/>
    <mergeCell ref="A396:B396"/>
    <mergeCell ref="J396:K396"/>
    <mergeCell ref="L396:M396"/>
    <mergeCell ref="A405:B405"/>
    <mergeCell ref="J405:K405"/>
    <mergeCell ref="L405:M405"/>
    <mergeCell ref="A406:B406"/>
    <mergeCell ref="J406:K406"/>
    <mergeCell ref="L406:M406"/>
    <mergeCell ref="A403:B403"/>
    <mergeCell ref="J403:K403"/>
    <mergeCell ref="L403:M403"/>
    <mergeCell ref="A404:B404"/>
    <mergeCell ref="J404:K404"/>
    <mergeCell ref="L404:M404"/>
    <mergeCell ref="A401:B401"/>
    <mergeCell ref="J401:K401"/>
    <mergeCell ref="L401:M401"/>
    <mergeCell ref="A402:B402"/>
    <mergeCell ref="J402:K402"/>
    <mergeCell ref="L402:M402"/>
    <mergeCell ref="A411:B411"/>
    <mergeCell ref="J411:K411"/>
    <mergeCell ref="L411:M411"/>
    <mergeCell ref="A412:B412"/>
    <mergeCell ref="J412:K412"/>
    <mergeCell ref="L412:M412"/>
    <mergeCell ref="A409:B409"/>
    <mergeCell ref="J409:K409"/>
    <mergeCell ref="L409:M409"/>
    <mergeCell ref="A410:B410"/>
    <mergeCell ref="J410:K410"/>
    <mergeCell ref="L410:M410"/>
    <mergeCell ref="A407:B407"/>
    <mergeCell ref="J407:K407"/>
    <mergeCell ref="L407:M407"/>
    <mergeCell ref="A408:B408"/>
    <mergeCell ref="J408:K408"/>
    <mergeCell ref="L408:M408"/>
    <mergeCell ref="A417:B417"/>
    <mergeCell ref="J417:K417"/>
    <mergeCell ref="L417:M417"/>
    <mergeCell ref="A418:B418"/>
    <mergeCell ref="J418:K418"/>
    <mergeCell ref="L418:M418"/>
    <mergeCell ref="A415:B415"/>
    <mergeCell ref="J415:K415"/>
    <mergeCell ref="L415:M415"/>
    <mergeCell ref="A416:B416"/>
    <mergeCell ref="J416:K416"/>
    <mergeCell ref="L416:M416"/>
    <mergeCell ref="A413:B413"/>
    <mergeCell ref="J413:K413"/>
    <mergeCell ref="L413:M413"/>
    <mergeCell ref="A414:B414"/>
    <mergeCell ref="J414:K414"/>
    <mergeCell ref="L414:M414"/>
    <mergeCell ref="A423:B423"/>
    <mergeCell ref="J423:K423"/>
    <mergeCell ref="L423:M423"/>
    <mergeCell ref="A424:B424"/>
    <mergeCell ref="J424:K424"/>
    <mergeCell ref="L424:M424"/>
    <mergeCell ref="A421:B421"/>
    <mergeCell ref="J421:K421"/>
    <mergeCell ref="L421:M421"/>
    <mergeCell ref="A422:B422"/>
    <mergeCell ref="J422:K422"/>
    <mergeCell ref="L422:M422"/>
    <mergeCell ref="A419:B419"/>
    <mergeCell ref="J419:K419"/>
    <mergeCell ref="L419:M419"/>
    <mergeCell ref="A420:B420"/>
    <mergeCell ref="J420:K420"/>
    <mergeCell ref="L420:M420"/>
    <mergeCell ref="A429:B429"/>
    <mergeCell ref="J429:K429"/>
    <mergeCell ref="L429:M429"/>
    <mergeCell ref="A430:B430"/>
    <mergeCell ref="J430:K430"/>
    <mergeCell ref="L430:M430"/>
    <mergeCell ref="A427:B427"/>
    <mergeCell ref="J427:K427"/>
    <mergeCell ref="L427:M427"/>
    <mergeCell ref="A428:B428"/>
    <mergeCell ref="J428:K428"/>
    <mergeCell ref="L428:M428"/>
    <mergeCell ref="A425:B425"/>
    <mergeCell ref="J425:K425"/>
    <mergeCell ref="L425:M425"/>
    <mergeCell ref="A426:B426"/>
    <mergeCell ref="J426:K426"/>
    <mergeCell ref="L426:M426"/>
    <mergeCell ref="A435:B435"/>
    <mergeCell ref="J435:K435"/>
    <mergeCell ref="L435:M435"/>
    <mergeCell ref="A436:B436"/>
    <mergeCell ref="J436:K436"/>
    <mergeCell ref="L436:M436"/>
    <mergeCell ref="A433:B433"/>
    <mergeCell ref="J433:K433"/>
    <mergeCell ref="L433:M433"/>
    <mergeCell ref="A434:B434"/>
    <mergeCell ref="J434:K434"/>
    <mergeCell ref="L434:M434"/>
    <mergeCell ref="A431:B431"/>
    <mergeCell ref="J431:K431"/>
    <mergeCell ref="L431:M431"/>
    <mergeCell ref="A432:B432"/>
    <mergeCell ref="J432:K432"/>
    <mergeCell ref="L432:M432"/>
    <mergeCell ref="A441:B441"/>
    <mergeCell ref="J441:K441"/>
    <mergeCell ref="L441:M441"/>
    <mergeCell ref="A442:B442"/>
    <mergeCell ref="J442:K442"/>
    <mergeCell ref="L442:M442"/>
    <mergeCell ref="A439:B439"/>
    <mergeCell ref="J439:K439"/>
    <mergeCell ref="L439:M439"/>
    <mergeCell ref="A440:B440"/>
    <mergeCell ref="J440:K440"/>
    <mergeCell ref="L440:M440"/>
    <mergeCell ref="A437:B437"/>
    <mergeCell ref="J437:K437"/>
    <mergeCell ref="L437:M437"/>
    <mergeCell ref="A438:B438"/>
    <mergeCell ref="J438:K438"/>
    <mergeCell ref="L438:M438"/>
    <mergeCell ref="A447:B447"/>
    <mergeCell ref="J447:K447"/>
    <mergeCell ref="L447:M447"/>
    <mergeCell ref="A448:B448"/>
    <mergeCell ref="J448:K448"/>
    <mergeCell ref="L448:M448"/>
    <mergeCell ref="A445:B445"/>
    <mergeCell ref="J445:K445"/>
    <mergeCell ref="L445:M445"/>
    <mergeCell ref="A446:B446"/>
    <mergeCell ref="J446:K446"/>
    <mergeCell ref="L446:M446"/>
    <mergeCell ref="A443:B443"/>
    <mergeCell ref="J443:K443"/>
    <mergeCell ref="L443:M443"/>
    <mergeCell ref="A444:B444"/>
    <mergeCell ref="J444:K444"/>
    <mergeCell ref="L444:M444"/>
    <mergeCell ref="A453:B453"/>
    <mergeCell ref="J453:K453"/>
    <mergeCell ref="L453:M453"/>
    <mergeCell ref="A454:B454"/>
    <mergeCell ref="J454:K454"/>
    <mergeCell ref="L454:M454"/>
    <mergeCell ref="A451:B451"/>
    <mergeCell ref="J451:K451"/>
    <mergeCell ref="L451:M451"/>
    <mergeCell ref="A452:B452"/>
    <mergeCell ref="J452:K452"/>
    <mergeCell ref="L452:M452"/>
    <mergeCell ref="A449:B449"/>
    <mergeCell ref="J449:K449"/>
    <mergeCell ref="L449:M449"/>
    <mergeCell ref="A450:B450"/>
    <mergeCell ref="J450:K450"/>
    <mergeCell ref="L450:M450"/>
    <mergeCell ref="A459:B459"/>
    <mergeCell ref="J459:K459"/>
    <mergeCell ref="L459:M459"/>
    <mergeCell ref="A460:B460"/>
    <mergeCell ref="J460:K460"/>
    <mergeCell ref="L460:M460"/>
    <mergeCell ref="A457:B457"/>
    <mergeCell ref="J457:K457"/>
    <mergeCell ref="L457:M457"/>
    <mergeCell ref="A458:B458"/>
    <mergeCell ref="J458:K458"/>
    <mergeCell ref="L458:M458"/>
    <mergeCell ref="A455:B455"/>
    <mergeCell ref="J455:K455"/>
    <mergeCell ref="L455:M455"/>
    <mergeCell ref="A456:B456"/>
    <mergeCell ref="J456:K456"/>
    <mergeCell ref="L456:M456"/>
    <mergeCell ref="A465:B465"/>
    <mergeCell ref="J465:K465"/>
    <mergeCell ref="L465:M465"/>
    <mergeCell ref="A466:B466"/>
    <mergeCell ref="J466:K466"/>
    <mergeCell ref="L466:M466"/>
    <mergeCell ref="A463:B463"/>
    <mergeCell ref="J463:K463"/>
    <mergeCell ref="L463:M463"/>
    <mergeCell ref="A464:B464"/>
    <mergeCell ref="J464:K464"/>
    <mergeCell ref="L464:M464"/>
    <mergeCell ref="A461:B461"/>
    <mergeCell ref="J461:K461"/>
    <mergeCell ref="L461:M461"/>
    <mergeCell ref="A462:B462"/>
    <mergeCell ref="J462:K462"/>
    <mergeCell ref="L462:M462"/>
    <mergeCell ref="A471:B471"/>
    <mergeCell ref="J471:K471"/>
    <mergeCell ref="L471:M471"/>
    <mergeCell ref="A472:B472"/>
    <mergeCell ref="J472:K472"/>
    <mergeCell ref="L472:M472"/>
    <mergeCell ref="A469:B469"/>
    <mergeCell ref="J469:K469"/>
    <mergeCell ref="L469:M469"/>
    <mergeCell ref="A470:B470"/>
    <mergeCell ref="J470:K470"/>
    <mergeCell ref="L470:M470"/>
    <mergeCell ref="A467:B467"/>
    <mergeCell ref="J467:K467"/>
    <mergeCell ref="L467:M467"/>
    <mergeCell ref="A468:B468"/>
    <mergeCell ref="J468:K468"/>
    <mergeCell ref="L468:M468"/>
    <mergeCell ref="A477:B477"/>
    <mergeCell ref="J477:K477"/>
    <mergeCell ref="L477:M477"/>
    <mergeCell ref="A478:B478"/>
    <mergeCell ref="J478:K478"/>
    <mergeCell ref="L478:M478"/>
    <mergeCell ref="A475:B475"/>
    <mergeCell ref="J475:K475"/>
    <mergeCell ref="L475:M475"/>
    <mergeCell ref="A476:B476"/>
    <mergeCell ref="J476:K476"/>
    <mergeCell ref="L476:M476"/>
    <mergeCell ref="A473:B473"/>
    <mergeCell ref="J473:K473"/>
    <mergeCell ref="L473:M473"/>
    <mergeCell ref="A474:B474"/>
    <mergeCell ref="J474:K474"/>
    <mergeCell ref="L474:M474"/>
    <mergeCell ref="A483:B483"/>
    <mergeCell ref="J483:K483"/>
    <mergeCell ref="L483:M483"/>
    <mergeCell ref="A484:B484"/>
    <mergeCell ref="J484:K484"/>
    <mergeCell ref="L484:M484"/>
    <mergeCell ref="A481:B481"/>
    <mergeCell ref="J481:K481"/>
    <mergeCell ref="L481:M481"/>
    <mergeCell ref="A482:B482"/>
    <mergeCell ref="J482:K482"/>
    <mergeCell ref="L482:M482"/>
    <mergeCell ref="A479:B479"/>
    <mergeCell ref="J479:K479"/>
    <mergeCell ref="L479:M479"/>
    <mergeCell ref="A480:B480"/>
    <mergeCell ref="J480:K480"/>
    <mergeCell ref="L480:M480"/>
    <mergeCell ref="A489:B489"/>
    <mergeCell ref="J489:K489"/>
    <mergeCell ref="L489:M489"/>
    <mergeCell ref="A490:B490"/>
    <mergeCell ref="J490:K490"/>
    <mergeCell ref="L490:M490"/>
    <mergeCell ref="A487:B487"/>
    <mergeCell ref="J487:K487"/>
    <mergeCell ref="L487:M487"/>
    <mergeCell ref="A488:B488"/>
    <mergeCell ref="J488:K488"/>
    <mergeCell ref="L488:M488"/>
    <mergeCell ref="A485:B485"/>
    <mergeCell ref="J485:K485"/>
    <mergeCell ref="L485:M485"/>
    <mergeCell ref="A486:B486"/>
    <mergeCell ref="J486:K486"/>
    <mergeCell ref="L486:M486"/>
    <mergeCell ref="A495:B495"/>
    <mergeCell ref="J495:K495"/>
    <mergeCell ref="L495:M495"/>
    <mergeCell ref="A496:B496"/>
    <mergeCell ref="J496:K496"/>
    <mergeCell ref="L496:M496"/>
    <mergeCell ref="A493:B493"/>
    <mergeCell ref="J493:K493"/>
    <mergeCell ref="L493:M493"/>
    <mergeCell ref="A494:B494"/>
    <mergeCell ref="J494:K494"/>
    <mergeCell ref="L494:M494"/>
    <mergeCell ref="A491:B491"/>
    <mergeCell ref="J491:K491"/>
    <mergeCell ref="L491:M491"/>
    <mergeCell ref="A492:B492"/>
    <mergeCell ref="J492:K492"/>
    <mergeCell ref="L492:M492"/>
    <mergeCell ref="A501:B501"/>
    <mergeCell ref="J501:K501"/>
    <mergeCell ref="L501:M501"/>
    <mergeCell ref="A502:B502"/>
    <mergeCell ref="J502:K502"/>
    <mergeCell ref="L502:M502"/>
    <mergeCell ref="A499:B499"/>
    <mergeCell ref="J499:K499"/>
    <mergeCell ref="L499:M499"/>
    <mergeCell ref="A500:B500"/>
    <mergeCell ref="J500:K500"/>
    <mergeCell ref="L500:M500"/>
    <mergeCell ref="A497:B497"/>
    <mergeCell ref="J497:K497"/>
    <mergeCell ref="L497:M497"/>
    <mergeCell ref="A498:B498"/>
    <mergeCell ref="J498:K498"/>
    <mergeCell ref="L498:M498"/>
    <mergeCell ref="A507:B507"/>
    <mergeCell ref="J507:K507"/>
    <mergeCell ref="L507:M507"/>
    <mergeCell ref="A508:B508"/>
    <mergeCell ref="J508:K508"/>
    <mergeCell ref="L508:M508"/>
    <mergeCell ref="A505:B505"/>
    <mergeCell ref="J505:K505"/>
    <mergeCell ref="L505:M505"/>
    <mergeCell ref="A506:B506"/>
    <mergeCell ref="J506:K506"/>
    <mergeCell ref="L506:M506"/>
    <mergeCell ref="A503:B503"/>
    <mergeCell ref="J503:K503"/>
    <mergeCell ref="L503:M503"/>
    <mergeCell ref="A504:B504"/>
    <mergeCell ref="J504:K504"/>
    <mergeCell ref="L504:M504"/>
    <mergeCell ref="A513:B513"/>
    <mergeCell ref="J513:K513"/>
    <mergeCell ref="L513:M513"/>
    <mergeCell ref="A514:B514"/>
    <mergeCell ref="J514:K514"/>
    <mergeCell ref="L514:M514"/>
    <mergeCell ref="A511:B511"/>
    <mergeCell ref="J511:K511"/>
    <mergeCell ref="L511:M511"/>
    <mergeCell ref="A512:B512"/>
    <mergeCell ref="J512:K512"/>
    <mergeCell ref="L512:M512"/>
    <mergeCell ref="A509:B509"/>
    <mergeCell ref="J509:K509"/>
    <mergeCell ref="L509:M509"/>
    <mergeCell ref="A510:B510"/>
    <mergeCell ref="J510:K510"/>
    <mergeCell ref="L510:M510"/>
    <mergeCell ref="A519:B519"/>
    <mergeCell ref="J519:K519"/>
    <mergeCell ref="L519:M519"/>
    <mergeCell ref="A520:B520"/>
    <mergeCell ref="J520:K520"/>
    <mergeCell ref="L520:M520"/>
    <mergeCell ref="A517:B517"/>
    <mergeCell ref="J517:K517"/>
    <mergeCell ref="L517:M517"/>
    <mergeCell ref="A518:B518"/>
    <mergeCell ref="J518:K518"/>
    <mergeCell ref="L518:M518"/>
    <mergeCell ref="A515:B515"/>
    <mergeCell ref="J515:K515"/>
    <mergeCell ref="L515:M515"/>
    <mergeCell ref="A516:B516"/>
    <mergeCell ref="J516:K516"/>
    <mergeCell ref="L516:M516"/>
    <mergeCell ref="A525:B525"/>
    <mergeCell ref="J525:K525"/>
    <mergeCell ref="L525:M525"/>
    <mergeCell ref="A526:B526"/>
    <mergeCell ref="J526:K526"/>
    <mergeCell ref="L526:M526"/>
    <mergeCell ref="A523:B523"/>
    <mergeCell ref="J523:K523"/>
    <mergeCell ref="L523:M523"/>
    <mergeCell ref="A524:B524"/>
    <mergeCell ref="J524:K524"/>
    <mergeCell ref="L524:M524"/>
    <mergeCell ref="A521:B521"/>
    <mergeCell ref="J521:K521"/>
    <mergeCell ref="L521:M521"/>
    <mergeCell ref="A522:B522"/>
    <mergeCell ref="J522:K522"/>
    <mergeCell ref="L522:M522"/>
    <mergeCell ref="A533:B533"/>
    <mergeCell ref="J533:K533"/>
    <mergeCell ref="L533:M533"/>
    <mergeCell ref="A531:B531"/>
    <mergeCell ref="J531:K531"/>
    <mergeCell ref="L531:M531"/>
    <mergeCell ref="A532:B532"/>
    <mergeCell ref="J532:K532"/>
    <mergeCell ref="L532:M532"/>
    <mergeCell ref="A529:B529"/>
    <mergeCell ref="J529:K529"/>
    <mergeCell ref="L529:M529"/>
    <mergeCell ref="A530:B530"/>
    <mergeCell ref="J530:K530"/>
    <mergeCell ref="L530:M530"/>
    <mergeCell ref="A527:B527"/>
    <mergeCell ref="J527:K527"/>
    <mergeCell ref="L527:M527"/>
    <mergeCell ref="A528:B528"/>
    <mergeCell ref="J528:K528"/>
    <mergeCell ref="L528:M528"/>
    <mergeCell ref="L541:M541"/>
    <mergeCell ref="A542:B542"/>
    <mergeCell ref="J542:K542"/>
    <mergeCell ref="L542:M542"/>
    <mergeCell ref="A539:B539"/>
    <mergeCell ref="J539:K539"/>
    <mergeCell ref="L539:M539"/>
    <mergeCell ref="A540:B540"/>
    <mergeCell ref="J540:K540"/>
    <mergeCell ref="L540:M540"/>
    <mergeCell ref="A537:B537"/>
    <mergeCell ref="J537:K537"/>
    <mergeCell ref="L537:M537"/>
    <mergeCell ref="A538:B538"/>
    <mergeCell ref="J538:K538"/>
    <mergeCell ref="L538:M538"/>
    <mergeCell ref="A535:B535"/>
    <mergeCell ref="J535:K535"/>
    <mergeCell ref="L535:M535"/>
    <mergeCell ref="A536:B536"/>
    <mergeCell ref="J536:K536"/>
    <mergeCell ref="L536:M536"/>
    <mergeCell ref="J760:K760"/>
    <mergeCell ref="J761:K761"/>
    <mergeCell ref="J762:K762"/>
    <mergeCell ref="J763:K763"/>
    <mergeCell ref="J764:K764"/>
    <mergeCell ref="J765:K765"/>
    <mergeCell ref="A549:B549"/>
    <mergeCell ref="J549:K549"/>
    <mergeCell ref="L549:M549"/>
    <mergeCell ref="A534:B534"/>
    <mergeCell ref="J534:K534"/>
    <mergeCell ref="L534:M534"/>
    <mergeCell ref="A547:B547"/>
    <mergeCell ref="J547:K547"/>
    <mergeCell ref="L547:M547"/>
    <mergeCell ref="A548:B548"/>
    <mergeCell ref="J548:K548"/>
    <mergeCell ref="L548:M548"/>
    <mergeCell ref="A545:B545"/>
    <mergeCell ref="J545:K545"/>
    <mergeCell ref="L545:M545"/>
    <mergeCell ref="A546:B546"/>
    <mergeCell ref="J546:K546"/>
    <mergeCell ref="L546:M546"/>
    <mergeCell ref="A543:B543"/>
    <mergeCell ref="J543:K543"/>
    <mergeCell ref="L543:M543"/>
    <mergeCell ref="A544:B544"/>
    <mergeCell ref="J544:K544"/>
    <mergeCell ref="L544:M544"/>
    <mergeCell ref="A541:B541"/>
    <mergeCell ref="J541:K541"/>
    <mergeCell ref="J778:K778"/>
    <mergeCell ref="J779:K779"/>
    <mergeCell ref="J780:K780"/>
    <mergeCell ref="J781:K781"/>
    <mergeCell ref="J782:K782"/>
    <mergeCell ref="J783:K783"/>
    <mergeCell ref="J772:K772"/>
    <mergeCell ref="J773:K773"/>
    <mergeCell ref="J774:K774"/>
    <mergeCell ref="J775:K775"/>
    <mergeCell ref="J776:K776"/>
    <mergeCell ref="J777:K777"/>
    <mergeCell ref="J766:K766"/>
    <mergeCell ref="J767:K767"/>
    <mergeCell ref="J768:K768"/>
    <mergeCell ref="J769:K769"/>
    <mergeCell ref="J770:K770"/>
    <mergeCell ref="J771:K771"/>
    <mergeCell ref="J806:K806"/>
    <mergeCell ref="J807:K807"/>
    <mergeCell ref="J796:K796"/>
    <mergeCell ref="J797:K797"/>
    <mergeCell ref="J798:K798"/>
    <mergeCell ref="J799:K799"/>
    <mergeCell ref="J800:K800"/>
    <mergeCell ref="J801:K801"/>
    <mergeCell ref="J790:K790"/>
    <mergeCell ref="J791:K791"/>
    <mergeCell ref="J792:K792"/>
    <mergeCell ref="J793:K793"/>
    <mergeCell ref="J794:K794"/>
    <mergeCell ref="J795:K795"/>
    <mergeCell ref="J784:K784"/>
    <mergeCell ref="J785:K785"/>
    <mergeCell ref="J786:K786"/>
    <mergeCell ref="J787:K787"/>
    <mergeCell ref="J788:K788"/>
    <mergeCell ref="J789:K789"/>
    <mergeCell ref="J826:K826"/>
    <mergeCell ref="J827:K827"/>
    <mergeCell ref="J828:K828"/>
    <mergeCell ref="J829:K829"/>
    <mergeCell ref="J830:K830"/>
    <mergeCell ref="L757:M757"/>
    <mergeCell ref="L758:M758"/>
    <mergeCell ref="L759:M759"/>
    <mergeCell ref="L760:M760"/>
    <mergeCell ref="L761:M761"/>
    <mergeCell ref="J820:K820"/>
    <mergeCell ref="J821:K821"/>
    <mergeCell ref="J822:K822"/>
    <mergeCell ref="J823:K823"/>
    <mergeCell ref="J824:K824"/>
    <mergeCell ref="J825:K825"/>
    <mergeCell ref="J814:K814"/>
    <mergeCell ref="J815:K815"/>
    <mergeCell ref="J816:K816"/>
    <mergeCell ref="J817:K817"/>
    <mergeCell ref="J818:K818"/>
    <mergeCell ref="J819:K819"/>
    <mergeCell ref="J808:K808"/>
    <mergeCell ref="J809:K809"/>
    <mergeCell ref="J810:K810"/>
    <mergeCell ref="J811:K811"/>
    <mergeCell ref="J812:K812"/>
    <mergeCell ref="J813:K813"/>
    <mergeCell ref="J802:K802"/>
    <mergeCell ref="J803:K803"/>
    <mergeCell ref="J804:K804"/>
    <mergeCell ref="J805:K805"/>
    <mergeCell ref="L774:M774"/>
    <mergeCell ref="L775:M775"/>
    <mergeCell ref="L776:M776"/>
    <mergeCell ref="L777:M777"/>
    <mergeCell ref="L778:M778"/>
    <mergeCell ref="L779:M779"/>
    <mergeCell ref="L768:M768"/>
    <mergeCell ref="L769:M769"/>
    <mergeCell ref="L770:M770"/>
    <mergeCell ref="L771:M771"/>
    <mergeCell ref="L772:M772"/>
    <mergeCell ref="L773:M773"/>
    <mergeCell ref="L762:M762"/>
    <mergeCell ref="L763:M763"/>
    <mergeCell ref="L764:M764"/>
    <mergeCell ref="L765:M765"/>
    <mergeCell ref="L766:M766"/>
    <mergeCell ref="L767:M767"/>
    <mergeCell ref="L800:M800"/>
    <mergeCell ref="L801:M801"/>
    <mergeCell ref="L802:M802"/>
    <mergeCell ref="L803:M803"/>
    <mergeCell ref="L792:M792"/>
    <mergeCell ref="L793:M793"/>
    <mergeCell ref="L794:M794"/>
    <mergeCell ref="L795:M795"/>
    <mergeCell ref="L796:M796"/>
    <mergeCell ref="L797:M797"/>
    <mergeCell ref="L786:M786"/>
    <mergeCell ref="L787:M787"/>
    <mergeCell ref="L788:M788"/>
    <mergeCell ref="L789:M789"/>
    <mergeCell ref="L790:M790"/>
    <mergeCell ref="L791:M791"/>
    <mergeCell ref="L780:M780"/>
    <mergeCell ref="L781:M781"/>
    <mergeCell ref="L782:M782"/>
    <mergeCell ref="L783:M783"/>
    <mergeCell ref="L784:M784"/>
    <mergeCell ref="L785:M785"/>
    <mergeCell ref="L828:M828"/>
    <mergeCell ref="L829:M829"/>
    <mergeCell ref="L830:M830"/>
    <mergeCell ref="A582:B582"/>
    <mergeCell ref="A580:B580"/>
    <mergeCell ref="A579:B579"/>
    <mergeCell ref="L822:M822"/>
    <mergeCell ref="L823:M823"/>
    <mergeCell ref="L824:M824"/>
    <mergeCell ref="L825:M825"/>
    <mergeCell ref="L826:M826"/>
    <mergeCell ref="L827:M827"/>
    <mergeCell ref="L816:M816"/>
    <mergeCell ref="L817:M817"/>
    <mergeCell ref="L818:M818"/>
    <mergeCell ref="L819:M819"/>
    <mergeCell ref="L820:M820"/>
    <mergeCell ref="L821:M821"/>
    <mergeCell ref="L810:M810"/>
    <mergeCell ref="L811:M811"/>
    <mergeCell ref="L812:M812"/>
    <mergeCell ref="L813:M813"/>
    <mergeCell ref="L814:M814"/>
    <mergeCell ref="L815:M815"/>
    <mergeCell ref="L804:M804"/>
    <mergeCell ref="L805:M805"/>
    <mergeCell ref="L806:M806"/>
    <mergeCell ref="L807:M807"/>
    <mergeCell ref="L808:M808"/>
    <mergeCell ref="L809:M809"/>
    <mergeCell ref="L798:M798"/>
    <mergeCell ref="L799:M79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