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一般公文統計" sheetId="1" r:id="rId1"/>
  </sheets>
  <definedNames/>
  <calcPr fullCalcOnLoad="1"/>
</workbook>
</file>

<file path=xl/sharedStrings.xml><?xml version="1.0" encoding="utf-8"?>
<sst xmlns="http://schemas.openxmlformats.org/spreadsheetml/2006/main" count="103" uniqueCount="93">
  <si>
    <t>公開類</t>
  </si>
  <si>
    <t>月報</t>
  </si>
  <si>
    <t>臺中市政府一級機關一般公文統計表</t>
  </si>
  <si>
    <t>中華民國111年1月</t>
  </si>
  <si>
    <t>合計</t>
  </si>
  <si>
    <t>秘書處</t>
  </si>
  <si>
    <t>民政局</t>
  </si>
  <si>
    <t>財政局</t>
  </si>
  <si>
    <t>教育局</t>
  </si>
  <si>
    <t>建設局</t>
  </si>
  <si>
    <t>社會局</t>
  </si>
  <si>
    <t>警察局</t>
  </si>
  <si>
    <t>衛生局</t>
  </si>
  <si>
    <t>環境保護局</t>
  </si>
  <si>
    <t>地政局</t>
  </si>
  <si>
    <t>經濟發展局</t>
  </si>
  <si>
    <t>新聞局</t>
  </si>
  <si>
    <t>主計處</t>
  </si>
  <si>
    <t>人事處</t>
  </si>
  <si>
    <t>研考會</t>
  </si>
  <si>
    <t>政風處</t>
  </si>
  <si>
    <t>勞工局</t>
  </si>
  <si>
    <t>水利局</t>
  </si>
  <si>
    <t>地方稅務局</t>
  </si>
  <si>
    <t>農業局</t>
  </si>
  <si>
    <t>交通局</t>
  </si>
  <si>
    <t>觀光旅遊局</t>
  </si>
  <si>
    <t>法制局</t>
  </si>
  <si>
    <t>消防局</t>
  </si>
  <si>
    <t>文化局</t>
  </si>
  <si>
    <t>客委會</t>
  </si>
  <si>
    <t>都市發展局</t>
  </si>
  <si>
    <t>原民會</t>
  </si>
  <si>
    <t>運動局</t>
  </si>
  <si>
    <t>填表</t>
  </si>
  <si>
    <t>資料來源：</t>
  </si>
  <si>
    <t>資料說明：</t>
  </si>
  <si>
    <t>填表說明：</t>
  </si>
  <si>
    <t>次月15日</t>
  </si>
  <si>
    <t>應辦公文</t>
  </si>
  <si>
    <t>本月份新收件數</t>
  </si>
  <si>
    <t>﹝1﹞</t>
  </si>
  <si>
    <t>本會管制考核組依據「臺中市政府公文整合資訊系統」資料編製。</t>
  </si>
  <si>
    <t>未使用本府公文整合資訊系統之機關未列入本統計表。</t>
  </si>
  <si>
    <t>本表編製1份，並依統計法規定永久保存，資料透過網際網路上傳至「臺中市公務統計行政管理系統」。</t>
  </si>
  <si>
    <t>前填報</t>
  </si>
  <si>
    <t>截至上月待辦件數</t>
  </si>
  <si>
    <t>﹝2﹞</t>
  </si>
  <si>
    <t>本月創稿數</t>
  </si>
  <si>
    <t>﹝3﹞</t>
  </si>
  <si>
    <t>審核</t>
  </si>
  <si>
    <t>﹝1﹞+﹝2﹞+﹝3﹞</t>
  </si>
  <si>
    <t>﹝4﹞</t>
  </si>
  <si>
    <t>辦結公文統計</t>
  </si>
  <si>
    <t>發文統計</t>
  </si>
  <si>
    <t>6日以內(含)辦結</t>
  </si>
  <si>
    <t>件數</t>
  </si>
  <si>
    <t>﹝5﹞</t>
  </si>
  <si>
    <t>%</t>
  </si>
  <si>
    <t>﹝5﹞/﹝8﹞</t>
  </si>
  <si>
    <t>業務主管人員</t>
  </si>
  <si>
    <t>主辦統計人員</t>
  </si>
  <si>
    <t>6日以上至30日(含)辦結</t>
  </si>
  <si>
    <t>﹝6﹞</t>
  </si>
  <si>
    <t>﹝6﹞/﹝8﹞</t>
  </si>
  <si>
    <t>30日以上辦結</t>
  </si>
  <si>
    <t>﹝7﹞</t>
  </si>
  <si>
    <t>﹝7﹞/﹝8﹞</t>
  </si>
  <si>
    <t>小計</t>
  </si>
  <si>
    <t>﹝5﹞+﹝6﹞+﹝7﹞</t>
  </si>
  <si>
    <t>﹝8﹞</t>
  </si>
  <si>
    <t>機關首長</t>
  </si>
  <si>
    <t>存查件數</t>
  </si>
  <si>
    <t>﹝9﹞</t>
  </si>
  <si>
    <t>辦結公文合計</t>
  </si>
  <si>
    <t>﹝8﹞+﹝9﹞</t>
  </si>
  <si>
    <t>﹝10﹞</t>
  </si>
  <si>
    <t>編製機關</t>
  </si>
  <si>
    <t>表號</t>
  </si>
  <si>
    <t>﹝10﹞/﹝4﹞</t>
  </si>
  <si>
    <t>研究發展考核委員會</t>
  </si>
  <si>
    <t>30280-07-01-2</t>
  </si>
  <si>
    <t>發文平均使用日數</t>
  </si>
  <si>
    <t>﹝11﹞</t>
  </si>
  <si>
    <t>中華民國 111 年 2 月 10 日編製</t>
  </si>
  <si>
    <t>待辦公文統計</t>
  </si>
  <si>
    <t>﹝4﹞-﹝10﹞</t>
  </si>
  <si>
    <t>﹝12﹞</t>
  </si>
  <si>
    <t>﹝12﹞/﹝4﹞</t>
  </si>
  <si>
    <t>未逾辦理期限待辦件數</t>
  </si>
  <si>
    <t>﹝13﹞</t>
  </si>
  <si>
    <t>已逾辦理期限待辦件數</t>
  </si>
  <si>
    <t>﹝14﹞</t>
  </si>
</sst>
</file>

<file path=xl/styles.xml><?xml version="1.0" encoding="utf-8"?>
<styleSheet xmlns="http://schemas.openxmlformats.org/spreadsheetml/2006/main">
  <numFmts count="6">
    <numFmt numFmtId="196" formatCode="#,##0_ "/>
    <numFmt numFmtId="197" formatCode="#,##0;\-#,##0;\-"/>
    <numFmt numFmtId="198" formatCode="_-* #,##0_-;\-* #,##0_-;_-* &quot;-&quot;??_-;_-@_-"/>
    <numFmt numFmtId="199" formatCode="#,##0.00_);[Red]\(#,##0.00\)"/>
    <numFmt numFmtId="200" formatCode="#,##0.00;\-#,##0.00;\-"/>
    <numFmt numFmtId="201" formatCode="_(* #,##0.00_);_(* \(#,##0.00\);_(* &quot;-&quot;??_);_(@_)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b/>
      <sz val="24"/>
      <color theme="1"/>
      <name val="標楷體"/>
      <family val="2"/>
    </font>
    <font>
      <b/>
      <sz val="14"/>
      <color theme="1"/>
      <name val="標楷體"/>
      <family val="2"/>
    </font>
    <font>
      <sz val="12"/>
      <color theme="1"/>
      <name val="新細明體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標楷體"/>
      <family val="2"/>
    </font>
    <font>
      <sz val="14"/>
      <color theme="1"/>
      <name val="Times New Roman"/>
      <family val="2"/>
    </font>
    <font>
      <sz val="10"/>
      <color theme="1"/>
      <name val="標楷體"/>
      <family val="2"/>
    </font>
    <font>
      <sz val="10"/>
      <color theme="1"/>
      <name val="Times New Roman"/>
      <family val="2"/>
    </font>
    <font>
      <sz val="12"/>
      <color theme="1"/>
      <name val="Times New Roman"/>
      <family val="2"/>
    </font>
    <font>
      <sz val="9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7" fillId="0" borderId="0" xfId="0" applyFont="1"/>
    <xf numFmtId="0" fontId="8" fillId="0" borderId="8" xfId="0" applyFont="1" applyBorder="1"/>
    <xf numFmtId="0" fontId="3" fillId="0" borderId="9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196" fontId="3" fillId="0" borderId="1" xfId="0" applyNumberFormat="1" applyFont="1" applyBorder="1" applyAlignment="1">
      <alignment horizontal="center" vertical="center" wrapText="1"/>
    </xf>
    <xf numFmtId="196" fontId="9" fillId="0" borderId="1" xfId="0" applyNumberFormat="1" applyFont="1" applyBorder="1" applyAlignment="1">
      <alignment horizontal="center" vertical="center" wrapText="1"/>
    </xf>
    <xf numFmtId="197" fontId="10" fillId="0" borderId="1" xfId="0" applyNumberFormat="1" applyFont="1" applyBorder="1" applyAlignment="1">
      <alignment horizontal="right" vertical="center"/>
    </xf>
    <xf numFmtId="198" fontId="3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8" fillId="0" borderId="0" xfId="0" applyFont="1"/>
    <xf numFmtId="0" fontId="3" fillId="0" borderId="3" xfId="0" applyFont="1" applyBorder="1" applyAlignment="1">
      <alignment horizontal="left" vertical="center"/>
    </xf>
    <xf numFmtId="196" fontId="3" fillId="0" borderId="2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/>
    </xf>
    <xf numFmtId="196" fontId="3" fillId="0" borderId="0" xfId="0" applyNumberFormat="1" applyFont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199" fontId="3" fillId="0" borderId="0" xfId="0" applyNumberFormat="1" applyFont="1" applyAlignment="1">
      <alignment horizontal="right" vertical="center"/>
    </xf>
    <xf numFmtId="199" fontId="3" fillId="0" borderId="3" xfId="0" applyNumberFormat="1" applyFont="1" applyBorder="1" applyAlignment="1">
      <alignment horizontal="right" vertical="center"/>
    </xf>
    <xf numFmtId="199" fontId="3" fillId="0" borderId="2" xfId="0" applyNumberFormat="1" applyFont="1" applyBorder="1" applyAlignment="1">
      <alignment horizontal="right" vertical="center"/>
    </xf>
    <xf numFmtId="199" fontId="3" fillId="0" borderId="1" xfId="0" applyNumberFormat="1" applyFont="1" applyBorder="1" applyAlignment="1">
      <alignment horizontal="center" vertical="center" wrapText="1"/>
    </xf>
    <xf numFmtId="199" fontId="11" fillId="0" borderId="1" xfId="0" applyNumberFormat="1" applyFont="1" applyBorder="1" applyAlignment="1">
      <alignment horizontal="center" vertical="center" wrapText="1"/>
    </xf>
    <xf numFmtId="200" fontId="10" fillId="0" borderId="1" xfId="0" applyNumberFormat="1" applyFont="1" applyBorder="1" applyAlignment="1">
      <alignment horizontal="right" vertical="center"/>
    </xf>
    <xf numFmtId="199" fontId="3" fillId="0" borderId="2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199" fontId="2" fillId="0" borderId="0" xfId="0" applyNumberFormat="1" applyFont="1" applyAlignment="1">
      <alignment horizontal="right" vertical="center"/>
    </xf>
    <xf numFmtId="10" fontId="3" fillId="0" borderId="0" xfId="0" applyNumberFormat="1" applyFont="1" applyAlignment="1">
      <alignment horizontal="right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0" fontId="2" fillId="0" borderId="0" xfId="0" applyNumberFormat="1" applyFont="1" applyAlignment="1">
      <alignment horizontal="right" vertical="center"/>
    </xf>
    <xf numFmtId="199" fontId="2" fillId="0" borderId="0" xfId="0" applyNumberFormat="1" applyFont="1" applyAlignment="1">
      <alignment horizontal="center" vertical="center"/>
    </xf>
    <xf numFmtId="199" fontId="3" fillId="0" borderId="0" xfId="0" applyNumberFormat="1" applyFont="1" applyAlignment="1">
      <alignment horizontal="right" vertical="center" wrapText="1"/>
    </xf>
    <xf numFmtId="199" fontId="2" fillId="0" borderId="0" xfId="0" applyNumberFormat="1" applyFont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3" fillId="0" borderId="5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199" fontId="2" fillId="0" borderId="1" xfId="0" applyNumberFormat="1" applyFont="1" applyBorder="1" applyAlignment="1">
      <alignment horizontal="center" vertical="center"/>
    </xf>
    <xf numFmtId="199" fontId="13" fillId="0" borderId="1" xfId="0" applyNumberFormat="1" applyFont="1" applyBorder="1" applyAlignment="1">
      <alignment horizontal="center" vertical="center" wrapText="1"/>
    </xf>
    <xf numFmtId="199" fontId="9" fillId="0" borderId="1" xfId="0" applyNumberFormat="1" applyFont="1" applyBorder="1" applyAlignment="1">
      <alignment horizontal="center" vertical="center"/>
    </xf>
    <xf numFmtId="0" fontId="8" fillId="0" borderId="2" xfId="0" applyFont="1" applyBorder="1"/>
    <xf numFmtId="49" fontId="3" fillId="0" borderId="1" xfId="0" applyNumberFormat="1" applyFont="1" applyBorder="1" applyAlignment="1">
      <alignment horizontal="center" vertical="center"/>
    </xf>
    <xf numFmtId="201" fontId="10" fillId="0" borderId="1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7" fillId="0" borderId="2" xfId="0" applyFont="1" applyBorder="1"/>
    <xf numFmtId="199" fontId="14" fillId="0" borderId="1" xfId="0" applyNumberFormat="1" applyFont="1" applyBorder="1" applyAlignment="1">
      <alignment horizontal="center" vertical="center"/>
    </xf>
    <xf numFmtId="196" fontId="3" fillId="0" borderId="10" xfId="0" applyNumberFormat="1" applyFont="1" applyBorder="1" applyAlignment="1">
      <alignment horizontal="center" vertical="center" wrapText="1"/>
    </xf>
    <xf numFmtId="196" fontId="9" fillId="0" borderId="10" xfId="0" applyNumberFormat="1" applyFont="1" applyBorder="1" applyAlignment="1">
      <alignment horizontal="center" vertical="center" wrapText="1"/>
    </xf>
    <xf numFmtId="197" fontId="10" fillId="0" borderId="10" xfId="0" applyNumberFormat="1" applyFont="1" applyBorder="1" applyAlignment="1">
      <alignment horizontal="right" vertical="center"/>
    </xf>
    <xf numFmtId="0" fontId="7" fillId="0" borderId="8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U200"/>
  <sheetViews>
    <sheetView tabSelected="1" workbookViewId="0" topLeftCell="A1">
      <selection activeCell="P41" sqref="P41"/>
    </sheetView>
  </sheetViews>
  <sheetFormatPr defaultColWidth="9.28125" defaultRowHeight="15"/>
  <cols>
    <col min="1" max="1" width="16.00390625" style="0" customWidth="1"/>
    <col min="2" max="4" width="12.00390625" style="0" customWidth="1"/>
    <col min="5" max="5" width="14.00390625" style="0" customWidth="1"/>
    <col min="6" max="20" width="11.00390625" style="0" customWidth="1"/>
  </cols>
  <sheetData>
    <row r="1" spans="1:21" ht="83.05" customHeight="1">
      <c r="A1" s="1" t="s">
        <v>0</v>
      </c>
      <c r="B1" s="12"/>
      <c r="C1" s="21"/>
      <c r="D1" s="9"/>
      <c r="E1" s="9"/>
      <c r="F1" s="9"/>
      <c r="G1" s="27"/>
      <c r="H1" s="36"/>
      <c r="I1" s="27"/>
      <c r="J1" s="36"/>
      <c r="K1" s="40"/>
      <c r="L1" s="34"/>
      <c r="M1" s="9"/>
      <c r="N1" s="46"/>
      <c r="O1" s="48" t="s">
        <v>77</v>
      </c>
      <c r="P1" s="14" t="s">
        <v>80</v>
      </c>
      <c r="Q1" s="14"/>
      <c r="R1" s="14"/>
      <c r="S1" s="14"/>
      <c r="T1" s="14"/>
      <c r="U1" s="60"/>
    </row>
    <row r="2" spans="1:21" ht="69.65" customHeight="1">
      <c r="A2" s="1" t="s">
        <v>1</v>
      </c>
      <c r="B2" s="13" t="s">
        <v>38</v>
      </c>
      <c r="C2" s="22" t="s">
        <v>45</v>
      </c>
      <c r="D2" s="24"/>
      <c r="E2" s="24"/>
      <c r="F2" s="24"/>
      <c r="G2" s="28"/>
      <c r="H2" s="24"/>
      <c r="I2" s="24"/>
      <c r="J2" s="24"/>
      <c r="K2" s="24"/>
      <c r="L2" s="24"/>
      <c r="M2" s="24"/>
      <c r="N2" s="24"/>
      <c r="O2" s="48" t="s">
        <v>78</v>
      </c>
      <c r="P2" s="52" t="s">
        <v>81</v>
      </c>
      <c r="Q2" s="52"/>
      <c r="R2" s="52"/>
      <c r="S2" s="52"/>
      <c r="T2" s="52"/>
      <c r="U2" s="60"/>
    </row>
    <row r="3" spans="1:20" ht="58.85" customHeight="1">
      <c r="A3" s="2"/>
      <c r="B3" s="2"/>
      <c r="C3" s="2"/>
      <c r="D3" s="2"/>
      <c r="E3" s="2"/>
      <c r="F3" s="2"/>
      <c r="G3" s="29"/>
      <c r="H3" s="2"/>
      <c r="I3" s="29"/>
      <c r="J3" s="2"/>
      <c r="K3" s="29"/>
      <c r="L3" s="2"/>
      <c r="M3" s="2"/>
      <c r="N3" s="2"/>
      <c r="O3" s="29"/>
      <c r="P3" s="2"/>
      <c r="Q3" s="2"/>
      <c r="R3" s="55"/>
      <c r="S3" s="55"/>
      <c r="T3" s="55"/>
    </row>
    <row r="4" spans="1:20" ht="138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40.5" customHeight="1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1" ht="69.65" customHeight="1">
      <c r="A6" s="5"/>
      <c r="B6" s="14" t="s">
        <v>39</v>
      </c>
      <c r="C6" s="14"/>
      <c r="D6" s="14"/>
      <c r="E6" s="14"/>
      <c r="F6" s="14" t="s">
        <v>53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 t="s">
        <v>85</v>
      </c>
      <c r="R6" s="14"/>
      <c r="S6" s="14"/>
      <c r="T6" s="14"/>
      <c r="U6" s="12"/>
    </row>
    <row r="7" spans="1:20" ht="70.9" customHeight="1">
      <c r="A7" s="6"/>
      <c r="B7" s="15" t="s">
        <v>40</v>
      </c>
      <c r="C7" s="15" t="s">
        <v>46</v>
      </c>
      <c r="D7" s="15" t="s">
        <v>48</v>
      </c>
      <c r="E7" s="15" t="s">
        <v>4</v>
      </c>
      <c r="F7" s="26" t="s">
        <v>54</v>
      </c>
      <c r="G7" s="26"/>
      <c r="H7" s="26"/>
      <c r="I7" s="26"/>
      <c r="J7" s="26"/>
      <c r="K7" s="26"/>
      <c r="L7" s="15" t="s">
        <v>68</v>
      </c>
      <c r="M7" s="15" t="s">
        <v>72</v>
      </c>
      <c r="N7" s="26" t="s">
        <v>74</v>
      </c>
      <c r="O7" s="26"/>
      <c r="P7" s="15" t="s">
        <v>82</v>
      </c>
      <c r="Q7" s="26" t="s">
        <v>85</v>
      </c>
      <c r="R7" s="26"/>
      <c r="S7" s="15" t="s">
        <v>89</v>
      </c>
      <c r="T7" s="57" t="s">
        <v>91</v>
      </c>
    </row>
    <row r="8" spans="1:20" ht="58.85" customHeight="1">
      <c r="A8" s="6"/>
      <c r="B8" s="15"/>
      <c r="C8" s="15"/>
      <c r="D8" s="15"/>
      <c r="E8" s="16" t="s">
        <v>51</v>
      </c>
      <c r="F8" s="26" t="s">
        <v>55</v>
      </c>
      <c r="G8" s="26"/>
      <c r="H8" s="37" t="s">
        <v>62</v>
      </c>
      <c r="I8" s="37"/>
      <c r="J8" s="38" t="s">
        <v>65</v>
      </c>
      <c r="K8" s="38"/>
      <c r="L8" s="16" t="s">
        <v>69</v>
      </c>
      <c r="M8" s="15"/>
      <c r="N8" s="47" t="s">
        <v>75</v>
      </c>
      <c r="O8" s="47"/>
      <c r="P8" s="15"/>
      <c r="Q8" s="47" t="s">
        <v>86</v>
      </c>
      <c r="R8" s="47"/>
      <c r="S8" s="15"/>
      <c r="T8" s="57"/>
    </row>
    <row r="9" spans="1:20" ht="58.85" customHeight="1">
      <c r="A9" s="6"/>
      <c r="B9" s="15"/>
      <c r="C9" s="15"/>
      <c r="D9" s="15"/>
      <c r="E9" s="16"/>
      <c r="F9" s="15" t="s">
        <v>56</v>
      </c>
      <c r="G9" s="30" t="s">
        <v>58</v>
      </c>
      <c r="H9" s="15" t="s">
        <v>56</v>
      </c>
      <c r="I9" s="30" t="s">
        <v>58</v>
      </c>
      <c r="J9" s="15" t="s">
        <v>56</v>
      </c>
      <c r="K9" s="30" t="s">
        <v>58</v>
      </c>
      <c r="L9" s="16"/>
      <c r="M9" s="15"/>
      <c r="N9" s="15" t="s">
        <v>56</v>
      </c>
      <c r="O9" s="49" t="s">
        <v>58</v>
      </c>
      <c r="P9" s="15"/>
      <c r="Q9" s="15" t="s">
        <v>56</v>
      </c>
      <c r="R9" s="49" t="s">
        <v>58</v>
      </c>
      <c r="S9" s="15"/>
      <c r="T9" s="57"/>
    </row>
    <row r="10" spans="1:20" ht="104.4" customHeight="1">
      <c r="A10" s="7"/>
      <c r="B10" s="16" t="s">
        <v>41</v>
      </c>
      <c r="C10" s="16" t="s">
        <v>47</v>
      </c>
      <c r="D10" s="16" t="s">
        <v>49</v>
      </c>
      <c r="E10" s="16" t="s">
        <v>52</v>
      </c>
      <c r="F10" s="16" t="s">
        <v>57</v>
      </c>
      <c r="G10" s="31" t="s">
        <v>59</v>
      </c>
      <c r="H10" s="16" t="s">
        <v>63</v>
      </c>
      <c r="I10" s="31" t="s">
        <v>64</v>
      </c>
      <c r="J10" s="16" t="s">
        <v>66</v>
      </c>
      <c r="K10" s="31" t="s">
        <v>67</v>
      </c>
      <c r="L10" s="16" t="s">
        <v>70</v>
      </c>
      <c r="M10" s="16" t="s">
        <v>73</v>
      </c>
      <c r="N10" s="16" t="s">
        <v>76</v>
      </c>
      <c r="O10" s="50" t="s">
        <v>79</v>
      </c>
      <c r="P10" s="16" t="s">
        <v>83</v>
      </c>
      <c r="Q10" s="16" t="s">
        <v>87</v>
      </c>
      <c r="R10" s="56" t="s">
        <v>88</v>
      </c>
      <c r="S10" s="16" t="s">
        <v>90</v>
      </c>
      <c r="T10" s="58" t="s">
        <v>92</v>
      </c>
    </row>
    <row r="11" spans="1:20" ht="87.8" customHeight="1">
      <c r="A11" s="8" t="s">
        <v>4</v>
      </c>
      <c r="B11" s="17">
        <f>SUM(B12:B40)</f>
        <v>124143</v>
      </c>
      <c r="C11" s="17">
        <f>SUM(C12:C40)</f>
        <v>14998</v>
      </c>
      <c r="D11" s="17">
        <f>SUM(D12:D40)</f>
        <v>39916</v>
      </c>
      <c r="E11" s="17">
        <f>SUM(B11:D11)</f>
        <v>179057</v>
      </c>
      <c r="F11" s="17">
        <f>SUM(F12:F40)</f>
        <v>56893</v>
      </c>
      <c r="G11" s="32">
        <f>IF($L11&gt;0,F11/$L11*100,0)</f>
        <v>99.7213068779359</v>
      </c>
      <c r="H11" s="17">
        <f>SUM(H12:H40)</f>
        <v>158</v>
      </c>
      <c r="I11" s="32">
        <f>IF($L11&gt;0,H11/$L11*100,0)</f>
        <v>0.276940335132861</v>
      </c>
      <c r="J11" s="17">
        <f>SUM(J12:J40)</f>
        <v>1</v>
      </c>
      <c r="K11" s="32">
        <f>IF($L11&gt;0,J11/$L11*100,0)</f>
        <v>0.00175278693122064</v>
      </c>
      <c r="L11" s="17">
        <f>SUM(F11,H11,J11)</f>
        <v>57052</v>
      </c>
      <c r="M11" s="17">
        <f>SUM(M12:M40)</f>
        <v>107721</v>
      </c>
      <c r="N11" s="17">
        <f>SUM(L11:M11)</f>
        <v>164773</v>
      </c>
      <c r="O11" s="32">
        <f>IF($E11&gt;0,N11/$E11*100,0)</f>
        <v>92.0226520046689</v>
      </c>
      <c r="P11" s="32">
        <v>1.8307172404123</v>
      </c>
      <c r="Q11" s="17">
        <f>E11-N11</f>
        <v>14284</v>
      </c>
      <c r="R11" s="32">
        <f>IF($E11&gt;0,Q11/$E11*100,0)</f>
        <v>7.9773479953311</v>
      </c>
      <c r="S11" s="17">
        <f>SUM(S12:S40)</f>
        <v>14022</v>
      </c>
      <c r="T11" s="59">
        <f>SUM(T12:T40)</f>
        <v>262</v>
      </c>
    </row>
    <row r="12" spans="1:20" ht="87.8" customHeight="1">
      <c r="A12" s="8" t="s">
        <v>5</v>
      </c>
      <c r="B12" s="17">
        <v>954</v>
      </c>
      <c r="C12" s="17">
        <v>116</v>
      </c>
      <c r="D12" s="17">
        <v>276</v>
      </c>
      <c r="E12" s="17">
        <f>SUM(B12:D12)</f>
        <v>1346</v>
      </c>
      <c r="F12" s="17">
        <v>404</v>
      </c>
      <c r="G12" s="32">
        <f>IF($L12&gt;0,F12/$L12*100,0)</f>
        <v>99.7530864197531</v>
      </c>
      <c r="H12" s="17">
        <v>1</v>
      </c>
      <c r="I12" s="32">
        <f>IF($L12&gt;0,H12/$L12*100,0)</f>
        <v>0.246913580246914</v>
      </c>
      <c r="J12" s="17">
        <v>0</v>
      </c>
      <c r="K12" s="32">
        <f>IF($L12&gt;0,J12/$L12*100,0)</f>
        <v>0</v>
      </c>
      <c r="L12" s="17">
        <f>SUM(F12,H12,J12)</f>
        <v>405</v>
      </c>
      <c r="M12" s="17">
        <v>851</v>
      </c>
      <c r="N12" s="17">
        <f>SUM(L12:M12)</f>
        <v>1256</v>
      </c>
      <c r="O12" s="32">
        <f>IF($E12&gt;0,N12/$E12*100,0)</f>
        <v>93.3135215453195</v>
      </c>
      <c r="P12" s="32">
        <v>1.38</v>
      </c>
      <c r="Q12" s="17">
        <f>E12-N12</f>
        <v>90</v>
      </c>
      <c r="R12" s="32">
        <f>IF($E12&gt;0,Q12/$E12*100,0)</f>
        <v>6.68647845468053</v>
      </c>
      <c r="S12" s="17">
        <v>90</v>
      </c>
      <c r="T12" s="59">
        <v>0</v>
      </c>
    </row>
    <row r="13" spans="1:20" ht="87.8" customHeight="1">
      <c r="A13" s="8" t="s">
        <v>6</v>
      </c>
      <c r="B13" s="17">
        <v>2513</v>
      </c>
      <c r="C13" s="17">
        <v>348</v>
      </c>
      <c r="D13" s="17">
        <v>659</v>
      </c>
      <c r="E13" s="17">
        <f>SUM(B13:D13)</f>
        <v>3520</v>
      </c>
      <c r="F13" s="17">
        <v>1402</v>
      </c>
      <c r="G13" s="32">
        <f>IF($L13&gt;0,F13/$L13*100,0)</f>
        <v>99.9287241625089</v>
      </c>
      <c r="H13" s="17">
        <v>1</v>
      </c>
      <c r="I13" s="32">
        <f>IF($L13&gt;0,H13/$L13*100,0)</f>
        <v>0.0712758374910905</v>
      </c>
      <c r="J13" s="17">
        <v>0</v>
      </c>
      <c r="K13" s="32">
        <f>IF($L13&gt;0,J13/$L13*100,0)</f>
        <v>0</v>
      </c>
      <c r="L13" s="17">
        <f>SUM(F13,H13,J13)</f>
        <v>1403</v>
      </c>
      <c r="M13" s="17">
        <v>1815</v>
      </c>
      <c r="N13" s="17">
        <f>SUM(L13:M13)</f>
        <v>3218</v>
      </c>
      <c r="O13" s="32">
        <f>IF($E13&gt;0,N13/$E13*100,0)</f>
        <v>91.4204545454545</v>
      </c>
      <c r="P13" s="32">
        <v>1.79</v>
      </c>
      <c r="Q13" s="17">
        <f>E13-N13</f>
        <v>302</v>
      </c>
      <c r="R13" s="32">
        <f>IF($E13&gt;0,Q13/$E13*100,0)</f>
        <v>8.57954545454546</v>
      </c>
      <c r="S13" s="17">
        <v>301</v>
      </c>
      <c r="T13" s="59">
        <v>1</v>
      </c>
    </row>
    <row r="14" spans="1:20" ht="87.8" customHeight="1">
      <c r="A14" s="8" t="s">
        <v>7</v>
      </c>
      <c r="B14" s="17">
        <v>1642</v>
      </c>
      <c r="C14" s="17">
        <v>115</v>
      </c>
      <c r="D14" s="17">
        <v>373</v>
      </c>
      <c r="E14" s="17">
        <f>SUM(B14:D14)</f>
        <v>2130</v>
      </c>
      <c r="F14" s="17">
        <v>457</v>
      </c>
      <c r="G14" s="32">
        <f>IF($L14&gt;0,F14/$L14*100,0)</f>
        <v>99.5642701525055</v>
      </c>
      <c r="H14" s="17">
        <v>2</v>
      </c>
      <c r="I14" s="32">
        <f>IF($L14&gt;0,H14/$L14*100,0)</f>
        <v>0.435729847494553</v>
      </c>
      <c r="J14" s="17">
        <v>0</v>
      </c>
      <c r="K14" s="32">
        <f>IF($L14&gt;0,J14/$L14*100,0)</f>
        <v>0</v>
      </c>
      <c r="L14" s="17">
        <f>SUM(F14,H14,J14)</f>
        <v>459</v>
      </c>
      <c r="M14" s="17">
        <v>1536</v>
      </c>
      <c r="N14" s="17">
        <f>SUM(L14:M14)</f>
        <v>1995</v>
      </c>
      <c r="O14" s="32">
        <f>IF($E14&gt;0,N14/$E14*100,0)</f>
        <v>93.6619718309859</v>
      </c>
      <c r="P14" s="32">
        <v>1.49</v>
      </c>
      <c r="Q14" s="17">
        <f>E14-N14</f>
        <v>135</v>
      </c>
      <c r="R14" s="32">
        <f>IF($E14&gt;0,Q14/$E14*100,0)</f>
        <v>6.33802816901408</v>
      </c>
      <c r="S14" s="17">
        <v>135</v>
      </c>
      <c r="T14" s="59">
        <v>0</v>
      </c>
    </row>
    <row r="15" spans="1:20" ht="87.8" customHeight="1">
      <c r="A15" s="8" t="s">
        <v>8</v>
      </c>
      <c r="B15" s="17">
        <v>5800</v>
      </c>
      <c r="C15" s="17">
        <v>1186</v>
      </c>
      <c r="D15" s="17">
        <v>3133</v>
      </c>
      <c r="E15" s="17">
        <f>SUM(B15:D15)</f>
        <v>10119</v>
      </c>
      <c r="F15" s="17">
        <v>4251</v>
      </c>
      <c r="G15" s="32">
        <f>IF($L15&gt;0,F15/$L15*100,0)</f>
        <v>100</v>
      </c>
      <c r="H15" s="17">
        <v>0</v>
      </c>
      <c r="I15" s="32">
        <f>IF($L15&gt;0,H15/$L15*100,0)</f>
        <v>0</v>
      </c>
      <c r="J15" s="17">
        <v>0</v>
      </c>
      <c r="K15" s="32">
        <f>IF($L15&gt;0,J15/$L15*100,0)</f>
        <v>0</v>
      </c>
      <c r="L15" s="17">
        <f>SUM(F15,H15,J15)</f>
        <v>4251</v>
      </c>
      <c r="M15" s="17">
        <v>4768</v>
      </c>
      <c r="N15" s="17">
        <f>SUM(L15:M15)</f>
        <v>9019</v>
      </c>
      <c r="O15" s="32">
        <f>IF($E15&gt;0,N15/$E15*100,0)</f>
        <v>89.1293606087558</v>
      </c>
      <c r="P15" s="32">
        <v>1.78</v>
      </c>
      <c r="Q15" s="17">
        <f>E15-N15</f>
        <v>1100</v>
      </c>
      <c r="R15" s="32">
        <f>IF($E15&gt;0,Q15/$E15*100,0)</f>
        <v>10.8706393912442</v>
      </c>
      <c r="S15" s="17">
        <v>1030</v>
      </c>
      <c r="T15" s="59">
        <v>70</v>
      </c>
    </row>
    <row r="16" spans="1:20" ht="87.8" customHeight="1">
      <c r="A16" s="8" t="s">
        <v>9</v>
      </c>
      <c r="B16" s="17">
        <v>2547</v>
      </c>
      <c r="C16" s="17">
        <v>453</v>
      </c>
      <c r="D16" s="17">
        <v>703</v>
      </c>
      <c r="E16" s="17">
        <f>SUM(B16:D16)</f>
        <v>3703</v>
      </c>
      <c r="F16" s="17">
        <v>804</v>
      </c>
      <c r="G16" s="32">
        <f>IF($L16&gt;0,F16/$L16*100,0)</f>
        <v>99.8757763975155</v>
      </c>
      <c r="H16" s="17">
        <v>1</v>
      </c>
      <c r="I16" s="32">
        <f>IF($L16&gt;0,H16/$L16*100,0)</f>
        <v>0.124223602484472</v>
      </c>
      <c r="J16" s="17">
        <v>0</v>
      </c>
      <c r="K16" s="32">
        <f>IF($L16&gt;0,J16/$L16*100,0)</f>
        <v>0</v>
      </c>
      <c r="L16" s="17">
        <f>SUM(F16,H16,J16)</f>
        <v>805</v>
      </c>
      <c r="M16" s="17">
        <v>2455</v>
      </c>
      <c r="N16" s="17">
        <f>SUM(L16:M16)</f>
        <v>3260</v>
      </c>
      <c r="O16" s="32">
        <f>IF($E16&gt;0,N16/$E16*100,0)</f>
        <v>88.0367269781258</v>
      </c>
      <c r="P16" s="32">
        <v>1.63</v>
      </c>
      <c r="Q16" s="17">
        <f>E16-N16</f>
        <v>443</v>
      </c>
      <c r="R16" s="32">
        <f>IF($E16&gt;0,Q16/$E16*100,0)</f>
        <v>11.9632730218742</v>
      </c>
      <c r="S16" s="17">
        <v>396</v>
      </c>
      <c r="T16" s="59">
        <v>47</v>
      </c>
    </row>
    <row r="17" spans="1:20" ht="87.8" customHeight="1">
      <c r="A17" s="8" t="s">
        <v>10</v>
      </c>
      <c r="B17" s="17">
        <v>11960</v>
      </c>
      <c r="C17" s="17">
        <v>1304</v>
      </c>
      <c r="D17" s="17">
        <v>2625</v>
      </c>
      <c r="E17" s="17">
        <f>SUM(B17:D17)</f>
        <v>15889</v>
      </c>
      <c r="F17" s="17">
        <v>5719</v>
      </c>
      <c r="G17" s="32">
        <f>IF($L17&gt;0,F17/$L17*100,0)</f>
        <v>99.4954766875435</v>
      </c>
      <c r="H17" s="17">
        <v>29</v>
      </c>
      <c r="I17" s="32">
        <f>IF($L17&gt;0,H17/$L17*100,0)</f>
        <v>0.504523312456507</v>
      </c>
      <c r="J17" s="17">
        <v>0</v>
      </c>
      <c r="K17" s="32">
        <f>IF($L17&gt;0,J17/$L17*100,0)</f>
        <v>0</v>
      </c>
      <c r="L17" s="17">
        <f>SUM(F17,H17,J17)</f>
        <v>5748</v>
      </c>
      <c r="M17" s="17">
        <v>8677</v>
      </c>
      <c r="N17" s="17">
        <f>SUM(L17:M17)</f>
        <v>14425</v>
      </c>
      <c r="O17" s="32">
        <f>IF($E17&gt;0,N17/$E17*100,0)</f>
        <v>90.786078419032</v>
      </c>
      <c r="P17" s="32">
        <v>2.58</v>
      </c>
      <c r="Q17" s="17">
        <f>E17-N17</f>
        <v>1464</v>
      </c>
      <c r="R17" s="32">
        <f>IF($E17&gt;0,Q17/$E17*100,0)</f>
        <v>9.21392158096797</v>
      </c>
      <c r="S17" s="17">
        <v>1459</v>
      </c>
      <c r="T17" s="59">
        <v>5</v>
      </c>
    </row>
    <row r="18" spans="1:20" ht="87.8" customHeight="1">
      <c r="A18" s="8" t="s">
        <v>11</v>
      </c>
      <c r="B18" s="17">
        <v>4675</v>
      </c>
      <c r="C18" s="17">
        <v>531</v>
      </c>
      <c r="D18" s="17">
        <v>1660</v>
      </c>
      <c r="E18" s="17">
        <f>SUM(B18:D18)</f>
        <v>6866</v>
      </c>
      <c r="F18" s="17">
        <v>2929</v>
      </c>
      <c r="G18" s="32">
        <f>IF($L18&gt;0,F18/$L18*100,0)</f>
        <v>100</v>
      </c>
      <c r="H18" s="17">
        <v>0</v>
      </c>
      <c r="I18" s="32">
        <f>IF($L18&gt;0,H18/$L18*100,0)</f>
        <v>0</v>
      </c>
      <c r="J18" s="17">
        <v>0</v>
      </c>
      <c r="K18" s="32">
        <f>IF($L18&gt;0,J18/$L18*100,0)</f>
        <v>0</v>
      </c>
      <c r="L18" s="17">
        <f>SUM(F18,H18,J18)</f>
        <v>2929</v>
      </c>
      <c r="M18" s="17">
        <v>3600</v>
      </c>
      <c r="N18" s="17">
        <f>SUM(L18:M18)</f>
        <v>6529</v>
      </c>
      <c r="O18" s="32">
        <f>IF($E18&gt;0,N18/$E18*100,0)</f>
        <v>95.0917564812118</v>
      </c>
      <c r="P18" s="32">
        <v>1.52</v>
      </c>
      <c r="Q18" s="17">
        <f>E18-N18</f>
        <v>337</v>
      </c>
      <c r="R18" s="32">
        <f>IF($E18&gt;0,Q18/$E18*100,0)</f>
        <v>4.90824351878823</v>
      </c>
      <c r="S18" s="17">
        <v>331</v>
      </c>
      <c r="T18" s="59">
        <v>6</v>
      </c>
    </row>
    <row r="19" spans="1:20" ht="87.8" customHeight="1">
      <c r="A19" s="8" t="s">
        <v>12</v>
      </c>
      <c r="B19" s="17">
        <v>7663</v>
      </c>
      <c r="C19" s="17">
        <v>1005</v>
      </c>
      <c r="D19" s="17">
        <v>1765</v>
      </c>
      <c r="E19" s="17">
        <f>SUM(B19:D19)</f>
        <v>10433</v>
      </c>
      <c r="F19" s="17">
        <v>2650</v>
      </c>
      <c r="G19" s="32">
        <f>IF($L19&gt;0,F19/$L19*100,0)</f>
        <v>100</v>
      </c>
      <c r="H19" s="17">
        <v>0</v>
      </c>
      <c r="I19" s="32">
        <f>IF($L19&gt;0,H19/$L19*100,0)</f>
        <v>0</v>
      </c>
      <c r="J19" s="17">
        <v>0</v>
      </c>
      <c r="K19" s="32">
        <f>IF($L19&gt;0,J19/$L19*100,0)</f>
        <v>0</v>
      </c>
      <c r="L19" s="17">
        <f>SUM(F19,H19,J19)</f>
        <v>2650</v>
      </c>
      <c r="M19" s="17">
        <v>6844</v>
      </c>
      <c r="N19" s="17">
        <f>SUM(L19:M19)</f>
        <v>9494</v>
      </c>
      <c r="O19" s="32">
        <f>IF($E19&gt;0,N19/$E19*100,0)</f>
        <v>90.999712450877</v>
      </c>
      <c r="P19" s="32">
        <v>2.18</v>
      </c>
      <c r="Q19" s="17">
        <f>E19-N19</f>
        <v>939</v>
      </c>
      <c r="R19" s="32">
        <f>IF($E19&gt;0,Q19/$E19*100,0)</f>
        <v>9.00028754912297</v>
      </c>
      <c r="S19" s="17">
        <v>935</v>
      </c>
      <c r="T19" s="59">
        <v>4</v>
      </c>
    </row>
    <row r="20" spans="1:20" ht="87.8" customHeight="1">
      <c r="A20" s="8" t="s">
        <v>13</v>
      </c>
      <c r="B20" s="17">
        <v>7502</v>
      </c>
      <c r="C20" s="17">
        <v>1482</v>
      </c>
      <c r="D20" s="17">
        <v>3153</v>
      </c>
      <c r="E20" s="17">
        <f>SUM(B20:D20)</f>
        <v>12137</v>
      </c>
      <c r="F20" s="17">
        <v>3547</v>
      </c>
      <c r="G20" s="32">
        <f>IF($L20&gt;0,F20/$L20*100,0)</f>
        <v>98.9676339285714</v>
      </c>
      <c r="H20" s="17">
        <v>37</v>
      </c>
      <c r="I20" s="32">
        <f>IF($L20&gt;0,H20/$L20*100,0)</f>
        <v>1.03236607142857</v>
      </c>
      <c r="J20" s="17">
        <v>0</v>
      </c>
      <c r="K20" s="32">
        <f>IF($L20&gt;0,J20/$L20*100,0)</f>
        <v>0</v>
      </c>
      <c r="L20" s="17">
        <f>SUM(F20,H20,J20)</f>
        <v>3584</v>
      </c>
      <c r="M20" s="17">
        <v>7239</v>
      </c>
      <c r="N20" s="17">
        <f>SUM(L20:M20)</f>
        <v>10823</v>
      </c>
      <c r="O20" s="32">
        <f>IF($E20&gt;0,N20/$E20*100,0)</f>
        <v>89.1736013841971</v>
      </c>
      <c r="P20" s="32">
        <v>2.16</v>
      </c>
      <c r="Q20" s="17">
        <f>E20-N20</f>
        <v>1314</v>
      </c>
      <c r="R20" s="32">
        <f>IF($E20&gt;0,Q20/$E20*100,0)</f>
        <v>10.8263986158029</v>
      </c>
      <c r="S20" s="17">
        <v>1303</v>
      </c>
      <c r="T20" s="59">
        <v>11</v>
      </c>
    </row>
    <row r="21" spans="1:20" ht="87.8" customHeight="1">
      <c r="A21" s="8" t="s">
        <v>14</v>
      </c>
      <c r="B21" s="17">
        <v>3842</v>
      </c>
      <c r="C21" s="17">
        <v>404</v>
      </c>
      <c r="D21" s="17">
        <v>834</v>
      </c>
      <c r="E21" s="17">
        <f>SUM(B21:D21)</f>
        <v>5080</v>
      </c>
      <c r="F21" s="17">
        <v>2058</v>
      </c>
      <c r="G21" s="32">
        <f>IF($L21&gt;0,F21/$L21*100,0)</f>
        <v>99.0375360923965</v>
      </c>
      <c r="H21" s="17">
        <v>20</v>
      </c>
      <c r="I21" s="32">
        <f>IF($L21&gt;0,H21/$L21*100,0)</f>
        <v>0.962463907603465</v>
      </c>
      <c r="J21" s="17">
        <v>0</v>
      </c>
      <c r="K21" s="32">
        <f>IF($L21&gt;0,J21/$L21*100,0)</f>
        <v>0</v>
      </c>
      <c r="L21" s="17">
        <f>SUM(F21,H21,J21)</f>
        <v>2078</v>
      </c>
      <c r="M21" s="17">
        <v>2651</v>
      </c>
      <c r="N21" s="17">
        <f>SUM(L21:M21)</f>
        <v>4729</v>
      </c>
      <c r="O21" s="32">
        <f>IF($E21&gt;0,N21/$E21*100,0)</f>
        <v>93.0905511811024</v>
      </c>
      <c r="P21" s="32">
        <v>1.85</v>
      </c>
      <c r="Q21" s="17">
        <f>E21-N21</f>
        <v>351</v>
      </c>
      <c r="R21" s="32">
        <f>IF($E21&gt;0,Q21/$E21*100,0)</f>
        <v>6.90944881889764</v>
      </c>
      <c r="S21" s="17">
        <v>351</v>
      </c>
      <c r="T21" s="59">
        <v>0</v>
      </c>
    </row>
    <row r="22" spans="1:20" ht="87.8" customHeight="1">
      <c r="A22" s="8" t="s">
        <v>15</v>
      </c>
      <c r="B22" s="17">
        <v>7021</v>
      </c>
      <c r="C22" s="17">
        <v>857</v>
      </c>
      <c r="D22" s="17">
        <v>1236</v>
      </c>
      <c r="E22" s="17">
        <f>SUM(B22:D22)</f>
        <v>9114</v>
      </c>
      <c r="F22" s="17">
        <v>1855</v>
      </c>
      <c r="G22" s="32">
        <f>IF($L22&gt;0,F22/$L22*100,0)</f>
        <v>99.9461206896552</v>
      </c>
      <c r="H22" s="17">
        <v>1</v>
      </c>
      <c r="I22" s="32">
        <f>IF($L22&gt;0,H22/$L22*100,0)</f>
        <v>0.0538793103448276</v>
      </c>
      <c r="J22" s="17">
        <v>0</v>
      </c>
      <c r="K22" s="32">
        <f>IF($L22&gt;0,J22/$L22*100,0)</f>
        <v>0</v>
      </c>
      <c r="L22" s="17">
        <f>SUM(F22,H22,J22)</f>
        <v>1856</v>
      </c>
      <c r="M22" s="17">
        <v>6548</v>
      </c>
      <c r="N22" s="17">
        <f>SUM(L22:M22)</f>
        <v>8404</v>
      </c>
      <c r="O22" s="32">
        <f>IF($E22&gt;0,N22/$E22*100,0)</f>
        <v>92.2097871406627</v>
      </c>
      <c r="P22" s="32">
        <v>2.14</v>
      </c>
      <c r="Q22" s="17">
        <f>E22-N22</f>
        <v>710</v>
      </c>
      <c r="R22" s="32">
        <f>IF($E22&gt;0,Q22/$E22*100,0)</f>
        <v>7.79021285933728</v>
      </c>
      <c r="S22" s="17">
        <v>706</v>
      </c>
      <c r="T22" s="59">
        <v>4</v>
      </c>
    </row>
    <row r="23" spans="1:20" ht="87.8" customHeight="1">
      <c r="A23" s="8" t="s">
        <v>16</v>
      </c>
      <c r="B23" s="17">
        <v>710</v>
      </c>
      <c r="C23" s="17">
        <v>94</v>
      </c>
      <c r="D23" s="17">
        <v>262</v>
      </c>
      <c r="E23" s="17">
        <f>SUM(B23:D23)</f>
        <v>1066</v>
      </c>
      <c r="F23" s="17">
        <v>222</v>
      </c>
      <c r="G23" s="32">
        <f>IF($L23&gt;0,F23/$L23*100,0)</f>
        <v>99.5515695067265</v>
      </c>
      <c r="H23" s="17">
        <v>1</v>
      </c>
      <c r="I23" s="32">
        <f>IF($L23&gt;0,H23/$L23*100,0)</f>
        <v>0.448430493273543</v>
      </c>
      <c r="J23" s="17">
        <v>0</v>
      </c>
      <c r="K23" s="32">
        <f>IF($L23&gt;0,J23/$L23*100,0)</f>
        <v>0</v>
      </c>
      <c r="L23" s="17">
        <f>SUM(F23,H23,J23)</f>
        <v>223</v>
      </c>
      <c r="M23" s="17">
        <v>741</v>
      </c>
      <c r="N23" s="17">
        <f>SUM(L23:M23)</f>
        <v>964</v>
      </c>
      <c r="O23" s="32">
        <f>IF($E23&gt;0,N23/$E23*100,0)</f>
        <v>90.4315196998124</v>
      </c>
      <c r="P23" s="32">
        <v>1.7</v>
      </c>
      <c r="Q23" s="17">
        <f>E23-N23</f>
        <v>102</v>
      </c>
      <c r="R23" s="32">
        <f>IF($E23&gt;0,Q23/$E23*100,0)</f>
        <v>9.56848030018762</v>
      </c>
      <c r="S23" s="17">
        <v>102</v>
      </c>
      <c r="T23" s="59">
        <v>0</v>
      </c>
    </row>
    <row r="24" spans="1:20" ht="87.8" customHeight="1">
      <c r="A24" s="8" t="s">
        <v>17</v>
      </c>
      <c r="B24" s="17">
        <v>1186</v>
      </c>
      <c r="C24" s="17">
        <v>91</v>
      </c>
      <c r="D24" s="17">
        <v>267</v>
      </c>
      <c r="E24" s="17">
        <f>SUM(B24:D24)</f>
        <v>1544</v>
      </c>
      <c r="F24" s="17">
        <v>424</v>
      </c>
      <c r="G24" s="32">
        <f>IF($L24&gt;0,F24/$L24*100,0)</f>
        <v>100</v>
      </c>
      <c r="H24" s="17">
        <v>0</v>
      </c>
      <c r="I24" s="32">
        <f>IF($L24&gt;0,H24/$L24*100,0)</f>
        <v>0</v>
      </c>
      <c r="J24" s="17">
        <v>0</v>
      </c>
      <c r="K24" s="32">
        <f>IF($L24&gt;0,J24/$L24*100,0)</f>
        <v>0</v>
      </c>
      <c r="L24" s="17">
        <f>SUM(F24,H24,J24)</f>
        <v>424</v>
      </c>
      <c r="M24" s="17">
        <v>973</v>
      </c>
      <c r="N24" s="17">
        <f>SUM(L24:M24)</f>
        <v>1397</v>
      </c>
      <c r="O24" s="32">
        <f>IF($E24&gt;0,N24/$E24*100,0)</f>
        <v>90.479274611399</v>
      </c>
      <c r="P24" s="32">
        <v>1.5</v>
      </c>
      <c r="Q24" s="17">
        <f>E24-N24</f>
        <v>147</v>
      </c>
      <c r="R24" s="32">
        <f>IF($E24&gt;0,Q24/$E24*100,0)</f>
        <v>9.52072538860104</v>
      </c>
      <c r="S24" s="17">
        <v>147</v>
      </c>
      <c r="T24" s="59">
        <v>0</v>
      </c>
    </row>
    <row r="25" spans="1:20" ht="87.8" customHeight="1">
      <c r="A25" s="8" t="s">
        <v>18</v>
      </c>
      <c r="B25" s="17">
        <v>894</v>
      </c>
      <c r="C25" s="17">
        <v>103</v>
      </c>
      <c r="D25" s="17">
        <v>185</v>
      </c>
      <c r="E25" s="17">
        <f>SUM(B25:D25)</f>
        <v>1182</v>
      </c>
      <c r="F25" s="17">
        <v>346</v>
      </c>
      <c r="G25" s="32">
        <f>IF($L25&gt;0,F25/$L25*100,0)</f>
        <v>100</v>
      </c>
      <c r="H25" s="17">
        <v>0</v>
      </c>
      <c r="I25" s="32">
        <f>IF($L25&gt;0,H25/$L25*100,0)</f>
        <v>0</v>
      </c>
      <c r="J25" s="17">
        <v>0</v>
      </c>
      <c r="K25" s="32">
        <f>IF($L25&gt;0,J25/$L25*100,0)</f>
        <v>0</v>
      </c>
      <c r="L25" s="17">
        <f>SUM(F25,H25,J25)</f>
        <v>346</v>
      </c>
      <c r="M25" s="17">
        <v>764</v>
      </c>
      <c r="N25" s="17">
        <f>SUM(L25:M25)</f>
        <v>1110</v>
      </c>
      <c r="O25" s="32">
        <f>IF($E25&gt;0,N25/$E25*100,0)</f>
        <v>93.9086294416244</v>
      </c>
      <c r="P25" s="32">
        <v>1.45</v>
      </c>
      <c r="Q25" s="17">
        <f>E25-N25</f>
        <v>72</v>
      </c>
      <c r="R25" s="32">
        <f>IF($E25&gt;0,Q25/$E25*100,0)</f>
        <v>6.09137055837563</v>
      </c>
      <c r="S25" s="17">
        <v>72</v>
      </c>
      <c r="T25" s="59">
        <v>0</v>
      </c>
    </row>
    <row r="26" spans="1:20" ht="87.8" customHeight="1">
      <c r="A26" s="8" t="s">
        <v>19</v>
      </c>
      <c r="B26" s="17">
        <v>1336</v>
      </c>
      <c r="C26" s="17">
        <v>123</v>
      </c>
      <c r="D26" s="17">
        <v>259</v>
      </c>
      <c r="E26" s="17">
        <f>SUM(B26:D26)</f>
        <v>1718</v>
      </c>
      <c r="F26" s="17">
        <v>254</v>
      </c>
      <c r="G26" s="32">
        <f>IF($L26&gt;0,F26/$L26*100,0)</f>
        <v>99.6078431372549</v>
      </c>
      <c r="H26" s="17">
        <v>1</v>
      </c>
      <c r="I26" s="32">
        <f>IF($L26&gt;0,H26/$L26*100,0)</f>
        <v>0.392156862745098</v>
      </c>
      <c r="J26" s="17">
        <v>0</v>
      </c>
      <c r="K26" s="32">
        <f>IF($L26&gt;0,J26/$L26*100,0)</f>
        <v>0</v>
      </c>
      <c r="L26" s="17">
        <f>SUM(F26,H26,J26)</f>
        <v>255</v>
      </c>
      <c r="M26" s="17">
        <v>1342</v>
      </c>
      <c r="N26" s="17">
        <f>SUM(L26:M26)</f>
        <v>1597</v>
      </c>
      <c r="O26" s="32">
        <f>IF($E26&gt;0,N26/$E26*100,0)</f>
        <v>92.9569266589057</v>
      </c>
      <c r="P26" s="32">
        <v>1.49</v>
      </c>
      <c r="Q26" s="17">
        <f>E26-N26</f>
        <v>121</v>
      </c>
      <c r="R26" s="32">
        <f>IF($E26&gt;0,Q26/$E26*100,0)</f>
        <v>7.0430733410943</v>
      </c>
      <c r="S26" s="17">
        <v>121</v>
      </c>
      <c r="T26" s="59">
        <v>0</v>
      </c>
    </row>
    <row r="27" spans="1:20" ht="87.8" customHeight="1">
      <c r="A27" s="8" t="s">
        <v>20</v>
      </c>
      <c r="B27" s="17">
        <v>683</v>
      </c>
      <c r="C27" s="17">
        <v>81</v>
      </c>
      <c r="D27" s="17">
        <v>146</v>
      </c>
      <c r="E27" s="17">
        <f>SUM(B27:D27)</f>
        <v>910</v>
      </c>
      <c r="F27" s="17">
        <v>197</v>
      </c>
      <c r="G27" s="32">
        <f>IF($L27&gt;0,F27/$L27*100,0)</f>
        <v>100</v>
      </c>
      <c r="H27" s="17">
        <v>0</v>
      </c>
      <c r="I27" s="32">
        <f>IF($L27&gt;0,H27/$L27*100,0)</f>
        <v>0</v>
      </c>
      <c r="J27" s="17">
        <v>0</v>
      </c>
      <c r="K27" s="32">
        <f>IF($L27&gt;0,J27/$L27*100,0)</f>
        <v>0</v>
      </c>
      <c r="L27" s="17">
        <f>SUM(F27,H27,J27)</f>
        <v>197</v>
      </c>
      <c r="M27" s="17">
        <v>640</v>
      </c>
      <c r="N27" s="17">
        <f>SUM(L27:M27)</f>
        <v>837</v>
      </c>
      <c r="O27" s="32">
        <f>IF($E27&gt;0,N27/$E27*100,0)</f>
        <v>91.978021978022</v>
      </c>
      <c r="P27" s="32">
        <v>1.46</v>
      </c>
      <c r="Q27" s="17">
        <f>E27-N27</f>
        <v>73</v>
      </c>
      <c r="R27" s="32">
        <f>IF($E27&gt;0,Q27/$E27*100,0)</f>
        <v>8.02197802197802</v>
      </c>
      <c r="S27" s="17">
        <v>73</v>
      </c>
      <c r="T27" s="59">
        <v>0</v>
      </c>
    </row>
    <row r="28" spans="1:20" ht="87.8" customHeight="1">
      <c r="A28" s="8" t="s">
        <v>21</v>
      </c>
      <c r="B28" s="17">
        <v>3820</v>
      </c>
      <c r="C28" s="17">
        <v>454</v>
      </c>
      <c r="D28" s="17">
        <v>1848</v>
      </c>
      <c r="E28" s="17">
        <f>SUM(B28:D28)</f>
        <v>6122</v>
      </c>
      <c r="F28" s="17">
        <v>2193</v>
      </c>
      <c r="G28" s="32">
        <f>IF($L28&gt;0,F28/$L28*100,0)</f>
        <v>99.9088838268793</v>
      </c>
      <c r="H28" s="17">
        <v>2</v>
      </c>
      <c r="I28" s="32">
        <f>IF($L28&gt;0,H28/$L28*100,0)</f>
        <v>0.0911161731207289</v>
      </c>
      <c r="J28" s="17">
        <v>0</v>
      </c>
      <c r="K28" s="32">
        <f>IF($L28&gt;0,J28/$L28*100,0)</f>
        <v>0</v>
      </c>
      <c r="L28" s="17">
        <f>SUM(F28,H28,J28)</f>
        <v>2195</v>
      </c>
      <c r="M28" s="17">
        <v>3440</v>
      </c>
      <c r="N28" s="17">
        <f>SUM(L28:M28)</f>
        <v>5635</v>
      </c>
      <c r="O28" s="32">
        <f>IF($E28&gt;0,N28/$E28*100,0)</f>
        <v>92.0450833061091</v>
      </c>
      <c r="P28" s="32">
        <v>1.91</v>
      </c>
      <c r="Q28" s="17">
        <f>E28-N28</f>
        <v>487</v>
      </c>
      <c r="R28" s="32">
        <f>IF($E28&gt;0,Q28/$E28*100,0)</f>
        <v>7.95491669389089</v>
      </c>
      <c r="S28" s="17">
        <v>470</v>
      </c>
      <c r="T28" s="59">
        <v>17</v>
      </c>
    </row>
    <row r="29" spans="1:20" ht="87.8" customHeight="1">
      <c r="A29" s="8" t="s">
        <v>22</v>
      </c>
      <c r="B29" s="17">
        <v>7564</v>
      </c>
      <c r="C29" s="17">
        <v>1049</v>
      </c>
      <c r="D29" s="17">
        <v>2456</v>
      </c>
      <c r="E29" s="17">
        <f>SUM(B29:D29)</f>
        <v>11069</v>
      </c>
      <c r="F29" s="17">
        <v>3463</v>
      </c>
      <c r="G29" s="32">
        <f>IF($L29&gt;0,F29/$L29*100,0)</f>
        <v>99.8846264782232</v>
      </c>
      <c r="H29" s="17">
        <v>4</v>
      </c>
      <c r="I29" s="32">
        <f>IF($L29&gt;0,H29/$L29*100,0)</f>
        <v>0.115373521776752</v>
      </c>
      <c r="J29" s="17">
        <v>0</v>
      </c>
      <c r="K29" s="32">
        <f>IF($L29&gt;0,J29/$L29*100,0)</f>
        <v>0</v>
      </c>
      <c r="L29" s="17">
        <f>SUM(F29,H29,J29)</f>
        <v>3467</v>
      </c>
      <c r="M29" s="17">
        <v>6419</v>
      </c>
      <c r="N29" s="17">
        <f>SUM(L29:M29)</f>
        <v>9886</v>
      </c>
      <c r="O29" s="32">
        <f>IF($E29&gt;0,N29/$E29*100,0)</f>
        <v>89.3124943536001</v>
      </c>
      <c r="P29" s="32">
        <v>2.3</v>
      </c>
      <c r="Q29" s="17">
        <f>E29-N29</f>
        <v>1183</v>
      </c>
      <c r="R29" s="32">
        <f>IF($E29&gt;0,Q29/$E29*100,0)</f>
        <v>10.6875056463999</v>
      </c>
      <c r="S29" s="17">
        <v>1172</v>
      </c>
      <c r="T29" s="59">
        <v>11</v>
      </c>
    </row>
    <row r="30" spans="1:20" ht="87.8" customHeight="1">
      <c r="A30" s="8" t="s">
        <v>23</v>
      </c>
      <c r="B30" s="17">
        <v>11984</v>
      </c>
      <c r="C30" s="17">
        <v>636</v>
      </c>
      <c r="D30" s="17">
        <v>6175</v>
      </c>
      <c r="E30" s="17">
        <f>SUM(B30:D30)</f>
        <v>18795</v>
      </c>
      <c r="F30" s="17">
        <v>8421</v>
      </c>
      <c r="G30" s="32">
        <f>IF($L30&gt;0,F30/$L30*100,0)</f>
        <v>99.9762554909177</v>
      </c>
      <c r="H30" s="17">
        <v>2</v>
      </c>
      <c r="I30" s="32">
        <f>IF($L30&gt;0,H30/$L30*100,0)</f>
        <v>0.0237445090822747</v>
      </c>
      <c r="J30" s="17">
        <v>0</v>
      </c>
      <c r="K30" s="32">
        <f>IF($L30&gt;0,J30/$L30*100,0)</f>
        <v>0</v>
      </c>
      <c r="L30" s="17">
        <f>SUM(F30,H30,J30)</f>
        <v>8423</v>
      </c>
      <c r="M30" s="17">
        <v>9724</v>
      </c>
      <c r="N30" s="17">
        <f>SUM(L30:M30)</f>
        <v>18147</v>
      </c>
      <c r="O30" s="32">
        <f>IF($E30&gt;0,N30/$E30*100,0)</f>
        <v>96.5522745411014</v>
      </c>
      <c r="P30" s="32">
        <v>0.94</v>
      </c>
      <c r="Q30" s="17">
        <f>E30-N30</f>
        <v>648</v>
      </c>
      <c r="R30" s="32">
        <f>IF($E30&gt;0,Q30/$E30*100,0)</f>
        <v>3.44772545889864</v>
      </c>
      <c r="S30" s="17">
        <v>647</v>
      </c>
      <c r="T30" s="59">
        <v>1</v>
      </c>
    </row>
    <row r="31" spans="1:20" ht="87.8" customHeight="1">
      <c r="A31" s="8" t="s">
        <v>24</v>
      </c>
      <c r="B31" s="17">
        <v>3578</v>
      </c>
      <c r="C31" s="17">
        <v>559</v>
      </c>
      <c r="D31" s="17">
        <v>972</v>
      </c>
      <c r="E31" s="17">
        <f>SUM(B31:D31)</f>
        <v>5109</v>
      </c>
      <c r="F31" s="17">
        <v>1496</v>
      </c>
      <c r="G31" s="32">
        <f>IF($L31&gt;0,F31/$L31*100,0)</f>
        <v>99.6005326231691</v>
      </c>
      <c r="H31" s="17">
        <v>6</v>
      </c>
      <c r="I31" s="32">
        <f>IF($L31&gt;0,H31/$L31*100,0)</f>
        <v>0.399467376830892</v>
      </c>
      <c r="J31" s="17">
        <v>0</v>
      </c>
      <c r="K31" s="32">
        <f>IF($L31&gt;0,J31/$L31*100,0)</f>
        <v>0</v>
      </c>
      <c r="L31" s="17">
        <f>SUM(F31,H31,J31)</f>
        <v>1502</v>
      </c>
      <c r="M31" s="17">
        <v>3129</v>
      </c>
      <c r="N31" s="17">
        <f>SUM(L31:M31)</f>
        <v>4631</v>
      </c>
      <c r="O31" s="32">
        <f>IF($E31&gt;0,N31/$E31*100,0)</f>
        <v>90.6439616363281</v>
      </c>
      <c r="P31" s="32">
        <v>2.06</v>
      </c>
      <c r="Q31" s="17">
        <f>E31-N31</f>
        <v>478</v>
      </c>
      <c r="R31" s="32">
        <f>IF($E31&gt;0,Q31/$E31*100,0)</f>
        <v>9.35603836367195</v>
      </c>
      <c r="S31" s="17">
        <v>465</v>
      </c>
      <c r="T31" s="59">
        <v>13</v>
      </c>
    </row>
    <row r="32" spans="1:20" ht="87.8" customHeight="1">
      <c r="A32" s="8" t="s">
        <v>25</v>
      </c>
      <c r="B32" s="17">
        <v>3657</v>
      </c>
      <c r="C32" s="17">
        <v>414</v>
      </c>
      <c r="D32" s="17">
        <v>1103</v>
      </c>
      <c r="E32" s="17">
        <f>SUM(B32:D32)</f>
        <v>5174</v>
      </c>
      <c r="F32" s="17">
        <v>1394</v>
      </c>
      <c r="G32" s="32">
        <f>IF($L32&gt;0,F32/$L32*100,0)</f>
        <v>99.8567335243553</v>
      </c>
      <c r="H32" s="17">
        <v>2</v>
      </c>
      <c r="I32" s="32">
        <f>IF($L32&gt;0,H32/$L32*100,0)</f>
        <v>0.143266475644699</v>
      </c>
      <c r="J32" s="17">
        <v>0</v>
      </c>
      <c r="K32" s="32">
        <f>IF($L32&gt;0,J32/$L32*100,0)</f>
        <v>0</v>
      </c>
      <c r="L32" s="17">
        <f>SUM(F32,H32,J32)</f>
        <v>1396</v>
      </c>
      <c r="M32" s="17">
        <v>3366</v>
      </c>
      <c r="N32" s="17">
        <f>SUM(L32:M32)</f>
        <v>4762</v>
      </c>
      <c r="O32" s="32">
        <f>IF($E32&gt;0,N32/$E32*100,0)</f>
        <v>92.0371086200232</v>
      </c>
      <c r="P32" s="32">
        <v>1.52</v>
      </c>
      <c r="Q32" s="17">
        <f>E32-N32</f>
        <v>412</v>
      </c>
      <c r="R32" s="32">
        <f>IF($E32&gt;0,Q32/$E32*100,0)</f>
        <v>7.96289137997681</v>
      </c>
      <c r="S32" s="17">
        <v>405</v>
      </c>
      <c r="T32" s="59">
        <v>7</v>
      </c>
    </row>
    <row r="33" spans="1:20" ht="87.8" customHeight="1">
      <c r="A33" s="8" t="s">
        <v>26</v>
      </c>
      <c r="B33" s="17">
        <v>1289</v>
      </c>
      <c r="C33" s="17">
        <v>239</v>
      </c>
      <c r="D33" s="17">
        <v>682</v>
      </c>
      <c r="E33" s="17">
        <f>SUM(B33:D33)</f>
        <v>2210</v>
      </c>
      <c r="F33" s="17">
        <v>784</v>
      </c>
      <c r="G33" s="32">
        <f>IF($L33&gt;0,F33/$L33*100,0)</f>
        <v>100</v>
      </c>
      <c r="H33" s="17">
        <v>0</v>
      </c>
      <c r="I33" s="32">
        <f>IF($L33&gt;0,H33/$L33*100,0)</f>
        <v>0</v>
      </c>
      <c r="J33" s="17">
        <v>0</v>
      </c>
      <c r="K33" s="32">
        <f>IF($L33&gt;0,J33/$L33*100,0)</f>
        <v>0</v>
      </c>
      <c r="L33" s="17">
        <f>SUM(F33,H33,J33)</f>
        <v>784</v>
      </c>
      <c r="M33" s="17">
        <v>1163</v>
      </c>
      <c r="N33" s="17">
        <f>SUM(L33:M33)</f>
        <v>1947</v>
      </c>
      <c r="O33" s="32">
        <f>IF($E33&gt;0,N33/$E33*100,0)</f>
        <v>88.0995475113122</v>
      </c>
      <c r="P33" s="32">
        <v>2.18</v>
      </c>
      <c r="Q33" s="17">
        <f>E33-N33</f>
        <v>263</v>
      </c>
      <c r="R33" s="32">
        <f>IF($E33&gt;0,Q33/$E33*100,0)</f>
        <v>11.9004524886878</v>
      </c>
      <c r="S33" s="17">
        <v>260</v>
      </c>
      <c r="T33" s="59">
        <v>3</v>
      </c>
    </row>
    <row r="34" spans="1:20" ht="87.8" customHeight="1">
      <c r="A34" s="8" t="s">
        <v>27</v>
      </c>
      <c r="B34" s="17">
        <v>2332</v>
      </c>
      <c r="C34" s="17">
        <v>242</v>
      </c>
      <c r="D34" s="17">
        <v>810</v>
      </c>
      <c r="E34" s="17">
        <f>SUM(B34:D34)</f>
        <v>3384</v>
      </c>
      <c r="F34" s="17">
        <v>815</v>
      </c>
      <c r="G34" s="32">
        <f>IF($L34&gt;0,F34/$L34*100,0)</f>
        <v>100</v>
      </c>
      <c r="H34" s="17">
        <v>0</v>
      </c>
      <c r="I34" s="32">
        <f>IF($L34&gt;0,H34/$L34*100,0)</f>
        <v>0</v>
      </c>
      <c r="J34" s="17">
        <v>0</v>
      </c>
      <c r="K34" s="32">
        <f>IF($L34&gt;0,J34/$L34*100,0)</f>
        <v>0</v>
      </c>
      <c r="L34" s="17">
        <f>SUM(F34,H34,J34)</f>
        <v>815</v>
      </c>
      <c r="M34" s="17">
        <v>2367</v>
      </c>
      <c r="N34" s="17">
        <f>SUM(L34:M34)</f>
        <v>3182</v>
      </c>
      <c r="O34" s="32">
        <f>IF($E34&gt;0,N34/$E34*100,0)</f>
        <v>94.0307328605201</v>
      </c>
      <c r="P34" s="32">
        <v>1.35</v>
      </c>
      <c r="Q34" s="17">
        <f>E34-N34</f>
        <v>202</v>
      </c>
      <c r="R34" s="32">
        <f>IF($E34&gt;0,Q34/$E34*100,0)</f>
        <v>5.96926713947991</v>
      </c>
      <c r="S34" s="17">
        <v>202</v>
      </c>
      <c r="T34" s="59">
        <v>0</v>
      </c>
    </row>
    <row r="35" spans="1:20" ht="87.8" customHeight="1">
      <c r="A35" s="8" t="s">
        <v>28</v>
      </c>
      <c r="B35" s="17">
        <v>5974</v>
      </c>
      <c r="C35" s="17">
        <v>428</v>
      </c>
      <c r="D35" s="17">
        <v>543</v>
      </c>
      <c r="E35" s="17">
        <f>SUM(B35:D35)</f>
        <v>6945</v>
      </c>
      <c r="F35" s="17">
        <v>792</v>
      </c>
      <c r="G35" s="32">
        <f>IF($L35&gt;0,F35/$L35*100,0)</f>
        <v>99.8738965952081</v>
      </c>
      <c r="H35" s="17">
        <v>1</v>
      </c>
      <c r="I35" s="32">
        <f>IF($L35&gt;0,H35/$L35*100,0)</f>
        <v>0.126103404791929</v>
      </c>
      <c r="J35" s="17">
        <v>0</v>
      </c>
      <c r="K35" s="32">
        <f>IF($L35&gt;0,J35/$L35*100,0)</f>
        <v>0</v>
      </c>
      <c r="L35" s="17">
        <f>SUM(F35,H35,J35)</f>
        <v>793</v>
      </c>
      <c r="M35" s="17">
        <v>5850</v>
      </c>
      <c r="N35" s="17">
        <f>SUM(L35:M35)</f>
        <v>6643</v>
      </c>
      <c r="O35" s="32">
        <f>IF($E35&gt;0,N35/$E35*100,0)</f>
        <v>95.6515478761699</v>
      </c>
      <c r="P35" s="32">
        <v>1.53</v>
      </c>
      <c r="Q35" s="17">
        <f>E35-N35</f>
        <v>302</v>
      </c>
      <c r="R35" s="32">
        <f>IF($E35&gt;0,Q35/$E35*100,0)</f>
        <v>4.34845212383009</v>
      </c>
      <c r="S35" s="17">
        <v>302</v>
      </c>
      <c r="T35" s="59">
        <v>0</v>
      </c>
    </row>
    <row r="36" spans="1:20" ht="87.8" customHeight="1">
      <c r="A36" s="8" t="s">
        <v>29</v>
      </c>
      <c r="B36" s="17">
        <v>1294</v>
      </c>
      <c r="C36" s="17">
        <v>248</v>
      </c>
      <c r="D36" s="17">
        <v>786</v>
      </c>
      <c r="E36" s="17">
        <f>SUM(B36:D36)</f>
        <v>2328</v>
      </c>
      <c r="F36" s="17">
        <v>603</v>
      </c>
      <c r="G36" s="32">
        <f>IF($L36&gt;0,F36/$L36*100,0)</f>
        <v>98.6906710310966</v>
      </c>
      <c r="H36" s="17">
        <v>8</v>
      </c>
      <c r="I36" s="32">
        <f>IF($L36&gt;0,H36/$L36*100,0)</f>
        <v>1.30932896890344</v>
      </c>
      <c r="J36" s="17">
        <v>0</v>
      </c>
      <c r="K36" s="32">
        <f>IF($L36&gt;0,J36/$L36*100,0)</f>
        <v>0</v>
      </c>
      <c r="L36" s="17">
        <f>SUM(F36,H36,J36)</f>
        <v>611</v>
      </c>
      <c r="M36" s="17">
        <v>1491</v>
      </c>
      <c r="N36" s="17">
        <f>SUM(L36:M36)</f>
        <v>2102</v>
      </c>
      <c r="O36" s="32">
        <f>IF($E36&gt;0,N36/$E36*100,0)</f>
        <v>90.2920962199313</v>
      </c>
      <c r="P36" s="32">
        <v>1.84</v>
      </c>
      <c r="Q36" s="17">
        <f>E36-N36</f>
        <v>226</v>
      </c>
      <c r="R36" s="32">
        <f>IF($E36&gt;0,Q36/$E36*100,0)</f>
        <v>9.70790378006873</v>
      </c>
      <c r="S36" s="17">
        <v>226</v>
      </c>
      <c r="T36" s="59">
        <v>0</v>
      </c>
    </row>
    <row r="37" spans="1:20" ht="87.8" customHeight="1">
      <c r="A37" s="8" t="s">
        <v>30</v>
      </c>
      <c r="B37" s="17">
        <v>501</v>
      </c>
      <c r="C37" s="17">
        <v>85</v>
      </c>
      <c r="D37" s="17">
        <v>143</v>
      </c>
      <c r="E37" s="17">
        <f>SUM(B37:D37)</f>
        <v>729</v>
      </c>
      <c r="F37" s="17">
        <v>140</v>
      </c>
      <c r="G37" s="32">
        <f>IF($L37&gt;0,F37/$L37*100,0)</f>
        <v>100</v>
      </c>
      <c r="H37" s="17">
        <v>0</v>
      </c>
      <c r="I37" s="32">
        <f>IF($L37&gt;0,H37/$L37*100,0)</f>
        <v>0</v>
      </c>
      <c r="J37" s="17">
        <v>0</v>
      </c>
      <c r="K37" s="32">
        <f>IF($L37&gt;0,J37/$L37*100,0)</f>
        <v>0</v>
      </c>
      <c r="L37" s="17">
        <f>SUM(F37,H37,J37)</f>
        <v>140</v>
      </c>
      <c r="M37" s="17">
        <v>523</v>
      </c>
      <c r="N37" s="17">
        <f>SUM(L37:M37)</f>
        <v>663</v>
      </c>
      <c r="O37" s="32">
        <f>IF($E37&gt;0,N37/$E37*100,0)</f>
        <v>90.9465020576132</v>
      </c>
      <c r="P37" s="32">
        <v>1.71</v>
      </c>
      <c r="Q37" s="17">
        <f>E37-N37</f>
        <v>66</v>
      </c>
      <c r="R37" s="32">
        <f>IF($E37&gt;0,Q37/$E37*100,0)</f>
        <v>9.05349794238683</v>
      </c>
      <c r="S37" s="17">
        <v>66</v>
      </c>
      <c r="T37" s="59">
        <v>0</v>
      </c>
    </row>
    <row r="38" spans="1:20" ht="87.8" customHeight="1">
      <c r="A38" s="8" t="s">
        <v>31</v>
      </c>
      <c r="B38" s="17">
        <v>18554</v>
      </c>
      <c r="C38" s="17">
        <v>1795</v>
      </c>
      <c r="D38" s="17">
        <v>5929</v>
      </c>
      <c r="E38" s="17">
        <f>SUM(B38:D38)</f>
        <v>26278</v>
      </c>
      <c r="F38" s="17">
        <v>7980</v>
      </c>
      <c r="G38" s="32">
        <f>IF($L38&gt;0,F38/$L38*100,0)</f>
        <v>99.5757424507113</v>
      </c>
      <c r="H38" s="17">
        <v>33</v>
      </c>
      <c r="I38" s="32">
        <f>IF($L38&gt;0,H38/$L38*100,0)</f>
        <v>0.41177938607437</v>
      </c>
      <c r="J38" s="17">
        <v>1</v>
      </c>
      <c r="K38" s="32">
        <f>IF($L38&gt;0,J38/$L38*100,0)</f>
        <v>0.0124781632143748</v>
      </c>
      <c r="L38" s="17">
        <f>SUM(F38,H38,J38)</f>
        <v>8014</v>
      </c>
      <c r="M38" s="17">
        <v>16470</v>
      </c>
      <c r="N38" s="17">
        <f>SUM(L38:M38)</f>
        <v>24484</v>
      </c>
      <c r="O38" s="32">
        <f>IF($E38&gt;0,N38/$E38*100,0)</f>
        <v>93.1729964228632</v>
      </c>
      <c r="P38" s="32">
        <v>1.89</v>
      </c>
      <c r="Q38" s="17">
        <f>E38-N38</f>
        <v>1794</v>
      </c>
      <c r="R38" s="32">
        <f>IF($E38&gt;0,Q38/$E38*100,0)</f>
        <v>6.82700357713677</v>
      </c>
      <c r="S38" s="17">
        <v>1780</v>
      </c>
      <c r="T38" s="59">
        <v>14</v>
      </c>
    </row>
    <row r="39" spans="1:20" ht="87.8" customHeight="1">
      <c r="A39" s="8" t="s">
        <v>32</v>
      </c>
      <c r="B39" s="17">
        <v>907</v>
      </c>
      <c r="C39" s="17">
        <v>162</v>
      </c>
      <c r="D39" s="17">
        <v>242</v>
      </c>
      <c r="E39" s="17">
        <f>SUM(B39:D39)</f>
        <v>1311</v>
      </c>
      <c r="F39" s="17">
        <v>319</v>
      </c>
      <c r="G39" s="32">
        <f>IF($L39&gt;0,F39/$L39*100,0)</f>
        <v>100</v>
      </c>
      <c r="H39" s="17">
        <v>0</v>
      </c>
      <c r="I39" s="32">
        <f>IF($L39&gt;0,H39/$L39*100,0)</f>
        <v>0</v>
      </c>
      <c r="J39" s="17">
        <v>0</v>
      </c>
      <c r="K39" s="32">
        <f>IF($L39&gt;0,J39/$L39*100,0)</f>
        <v>0</v>
      </c>
      <c r="L39" s="17">
        <f>SUM(F39,H39,J39)</f>
        <v>319</v>
      </c>
      <c r="M39" s="17">
        <v>841</v>
      </c>
      <c r="N39" s="17">
        <f>SUM(L39:M39)</f>
        <v>1160</v>
      </c>
      <c r="O39" s="32">
        <f>IF($E39&gt;0,N39/$E39*100,0)</f>
        <v>88.4820747520976</v>
      </c>
      <c r="P39" s="32">
        <v>2.47</v>
      </c>
      <c r="Q39" s="17">
        <f>E39-N39</f>
        <v>151</v>
      </c>
      <c r="R39" s="32">
        <f>IF($E39&gt;0,Q39/$E39*100,0)</f>
        <v>11.5179252479024</v>
      </c>
      <c r="S39" s="17">
        <v>151</v>
      </c>
      <c r="T39" s="59">
        <v>0</v>
      </c>
    </row>
    <row r="40" spans="1:20" ht="87.8" customHeight="1">
      <c r="A40" s="8" t="s">
        <v>33</v>
      </c>
      <c r="B40" s="17">
        <v>1761</v>
      </c>
      <c r="C40" s="17">
        <v>394</v>
      </c>
      <c r="D40" s="17">
        <v>691</v>
      </c>
      <c r="E40" s="17">
        <f>SUM(B40:D40)</f>
        <v>2846</v>
      </c>
      <c r="F40" s="17">
        <v>974</v>
      </c>
      <c r="G40" s="32">
        <f>IF($L40&gt;0,F40/$L40*100,0)</f>
        <v>99.3877551020408</v>
      </c>
      <c r="H40" s="17">
        <v>6</v>
      </c>
      <c r="I40" s="32">
        <f>IF($L40&gt;0,H40/$L40*100,0)</f>
        <v>0.612244897959184</v>
      </c>
      <c r="J40" s="17">
        <v>0</v>
      </c>
      <c r="K40" s="32">
        <f>IF($L40&gt;0,J40/$L40*100,0)</f>
        <v>0</v>
      </c>
      <c r="L40" s="17">
        <f>SUM(F40,H40,J40)</f>
        <v>980</v>
      </c>
      <c r="M40" s="17">
        <v>1494</v>
      </c>
      <c r="N40" s="17">
        <f>SUM(L40:M40)</f>
        <v>2474</v>
      </c>
      <c r="O40" s="32">
        <f>IF($E40&gt;0,N40/$E40*100,0)</f>
        <v>86.9290231904427</v>
      </c>
      <c r="P40" s="53">
        <v>2.44</v>
      </c>
      <c r="Q40" s="17">
        <f>E40-N40</f>
        <v>372</v>
      </c>
      <c r="R40" s="32">
        <f>IF($E40&gt;0,Q40/$E40*100,0)</f>
        <v>13.0709768095573</v>
      </c>
      <c r="S40" s="17">
        <v>324</v>
      </c>
      <c r="T40" s="59">
        <v>48</v>
      </c>
    </row>
    <row r="41" spans="1:20" ht="69.65" customHeight="1">
      <c r="A41" s="2"/>
      <c r="B41" s="18"/>
      <c r="C41" s="23"/>
      <c r="D41" s="23"/>
      <c r="E41" s="23"/>
      <c r="F41" s="23"/>
      <c r="G41" s="33"/>
      <c r="H41" s="23"/>
      <c r="I41" s="29"/>
      <c r="J41" s="2"/>
      <c r="K41" s="33"/>
      <c r="L41" s="43"/>
      <c r="M41" s="43"/>
      <c r="N41" s="43"/>
      <c r="O41" s="51"/>
      <c r="P41" s="54" t="s">
        <v>84</v>
      </c>
      <c r="Q41" s="54"/>
      <c r="R41" s="55"/>
      <c r="S41" s="55"/>
      <c r="T41" s="55"/>
    </row>
    <row r="42" spans="1:20" ht="69.65" customHeight="1">
      <c r="A42" s="9"/>
      <c r="B42" s="9"/>
      <c r="C42" s="9"/>
      <c r="D42" s="9"/>
      <c r="E42" s="25"/>
      <c r="F42" s="25"/>
      <c r="G42" s="34" t="s">
        <v>60</v>
      </c>
      <c r="H42" s="34"/>
      <c r="I42" s="27"/>
      <c r="J42" s="9"/>
      <c r="K42" s="41"/>
      <c r="L42" s="44"/>
      <c r="M42" s="44"/>
      <c r="N42" s="44"/>
      <c r="O42" s="41"/>
      <c r="P42" s="44"/>
      <c r="Q42" s="44"/>
      <c r="R42" s="11"/>
      <c r="S42" s="11"/>
      <c r="T42" s="11"/>
    </row>
    <row r="43" spans="1:20" ht="69.65" customHeight="1">
      <c r="A43" s="10" t="s">
        <v>34</v>
      </c>
      <c r="B43" s="10"/>
      <c r="C43" s="10"/>
      <c r="D43" s="10" t="s">
        <v>50</v>
      </c>
      <c r="E43" s="10"/>
      <c r="F43" s="10"/>
      <c r="G43" s="27"/>
      <c r="H43" s="9"/>
      <c r="I43" s="35"/>
      <c r="J43" s="34"/>
      <c r="K43" s="35"/>
      <c r="L43" s="10" t="s">
        <v>71</v>
      </c>
      <c r="M43" s="10"/>
      <c r="N43" s="10"/>
      <c r="O43" s="27"/>
      <c r="P43" s="9"/>
      <c r="Q43" s="9"/>
      <c r="R43" s="11"/>
      <c r="S43" s="11"/>
      <c r="T43" s="11"/>
    </row>
    <row r="44" spans="1:20" ht="69.65" customHeight="1">
      <c r="A44" s="10"/>
      <c r="B44" s="10"/>
      <c r="C44" s="10"/>
      <c r="D44" s="10"/>
      <c r="E44" s="10"/>
      <c r="F44" s="10"/>
      <c r="G44" s="34" t="s">
        <v>61</v>
      </c>
      <c r="H44" s="34"/>
      <c r="I44" s="35"/>
      <c r="J44" s="39"/>
      <c r="K44" s="35"/>
      <c r="L44" s="10"/>
      <c r="M44" s="10"/>
      <c r="N44" s="45"/>
      <c r="O44" s="41"/>
      <c r="P44" s="44"/>
      <c r="Q44" s="44"/>
      <c r="R44" s="11"/>
      <c r="S44" s="11"/>
      <c r="T44" s="11"/>
    </row>
    <row r="45" spans="1:20" ht="69.65" customHeight="1">
      <c r="A45" s="10"/>
      <c r="B45" s="10"/>
      <c r="C45" s="10"/>
      <c r="D45" s="10"/>
      <c r="E45" s="10"/>
      <c r="F45" s="10"/>
      <c r="G45" s="35"/>
      <c r="H45" s="10"/>
      <c r="I45" s="35"/>
      <c r="J45" s="10"/>
      <c r="K45" s="42"/>
      <c r="L45" s="10"/>
      <c r="M45" s="10"/>
      <c r="N45" s="10"/>
      <c r="O45" s="41"/>
      <c r="P45" s="9"/>
      <c r="Q45" s="9"/>
      <c r="R45" s="11"/>
      <c r="S45" s="11"/>
      <c r="T45" s="11"/>
    </row>
    <row r="46" spans="1:20" ht="69.65" customHeight="1">
      <c r="A46" s="10" t="s">
        <v>35</v>
      </c>
      <c r="B46" s="19" t="s">
        <v>42</v>
      </c>
      <c r="C46" s="19"/>
      <c r="D46" s="10"/>
      <c r="E46" s="10"/>
      <c r="F46" s="10"/>
      <c r="G46" s="35"/>
      <c r="H46" s="10"/>
      <c r="I46" s="35"/>
      <c r="J46" s="10"/>
      <c r="K46" s="42"/>
      <c r="L46" s="45"/>
      <c r="M46" s="10"/>
      <c r="N46" s="10"/>
      <c r="O46" s="41"/>
      <c r="P46" s="44"/>
      <c r="Q46" s="44"/>
      <c r="R46" s="11"/>
      <c r="S46" s="11"/>
      <c r="T46" s="11"/>
    </row>
    <row r="47" spans="1:20" ht="69.65" customHeight="1">
      <c r="A47" s="10" t="s">
        <v>36</v>
      </c>
      <c r="B47" s="20" t="s">
        <v>43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7"/>
      <c r="P47" s="9"/>
      <c r="Q47" s="44"/>
      <c r="R47" s="11"/>
      <c r="S47" s="11"/>
      <c r="T47" s="11"/>
    </row>
    <row r="48" spans="1:20" ht="69.65" customHeight="1">
      <c r="A48" s="10" t="s">
        <v>37</v>
      </c>
      <c r="B48" s="20" t="s">
        <v>44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</row>
    <row r="49" spans="1:20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</row>
    <row r="50" spans="1:20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</row>
    <row r="51" spans="1:20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</row>
    <row r="52" spans="1:20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</row>
    <row r="53" spans="1:20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</row>
    <row r="54" spans="1:20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</row>
    <row r="55" spans="1:20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</row>
    <row r="56" spans="1:20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</row>
    <row r="57" spans="1:20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</row>
    <row r="58" spans="1:20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</row>
    <row r="59" spans="1:20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</row>
    <row r="60" spans="1:20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</row>
    <row r="61" spans="1:20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</row>
    <row r="62" spans="1:20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</row>
    <row r="63" spans="1:20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</row>
    <row r="64" spans="1:20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</row>
    <row r="65" spans="1:20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</row>
    <row r="66" spans="1:20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</row>
    <row r="67" spans="1:20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</row>
    <row r="68" spans="1:20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</row>
    <row r="69" spans="1:20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</row>
    <row r="70" spans="1:20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1:20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</row>
    <row r="72" spans="1:20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1:20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  <row r="74" spans="1:20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</row>
    <row r="75" spans="1:20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</row>
    <row r="76" spans="1:20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</row>
    <row r="77" spans="1:20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</row>
    <row r="78" spans="1:20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</row>
    <row r="79" spans="1:20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</row>
    <row r="80" spans="1:20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</row>
    <row r="81" spans="1:20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</row>
    <row r="82" spans="1:20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</row>
    <row r="83" spans="1:20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</row>
    <row r="84" spans="1:20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</row>
    <row r="85" spans="1:20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</row>
    <row r="86" spans="1:20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</row>
    <row r="87" spans="1:20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</row>
    <row r="88" spans="1:20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</row>
    <row r="89" spans="1:20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</row>
    <row r="90" spans="1:20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</row>
    <row r="91" spans="1:20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</row>
    <row r="92" spans="1:20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</row>
    <row r="93" spans="1:20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</row>
    <row r="94" spans="1:20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</row>
    <row r="95" spans="1:20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</row>
    <row r="96" spans="1:20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</row>
    <row r="97" spans="1:20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</row>
    <row r="98" spans="1:20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</row>
    <row r="99" spans="1:20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</row>
    <row r="100" spans="1:20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</row>
    <row r="101" spans="1:20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</row>
    <row r="102" spans="1:20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</row>
    <row r="103" spans="1:20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</row>
    <row r="104" spans="1:20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</row>
    <row r="105" spans="1:20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</row>
    <row r="106" spans="1:20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</row>
    <row r="107" spans="1:20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</row>
    <row r="108" spans="1:20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</row>
    <row r="109" spans="1:20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</row>
    <row r="110" spans="1:20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</row>
    <row r="111" spans="1:20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</row>
    <row r="112" spans="1:20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</row>
    <row r="113" spans="1:20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</row>
    <row r="114" spans="1:20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</row>
    <row r="115" spans="1:20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</row>
    <row r="116" spans="1:20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</row>
    <row r="117" spans="1:20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</row>
    <row r="118" spans="1:20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</row>
    <row r="119" spans="1:20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</row>
    <row r="120" spans="1:20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</row>
    <row r="121" spans="1:20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</row>
    <row r="122" spans="1:20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</row>
    <row r="123" spans="1:20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</row>
    <row r="124" spans="1:20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</row>
    <row r="125" spans="1:20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</row>
    <row r="126" spans="1:20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</row>
    <row r="127" spans="1:20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</row>
    <row r="128" spans="1:20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</row>
    <row r="129" spans="1:20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</row>
    <row r="130" spans="1:20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</row>
    <row r="131" spans="1:20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</row>
    <row r="132" spans="1:20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</row>
    <row r="133" spans="1:20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</row>
    <row r="134" spans="1:20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</row>
    <row r="135" spans="1:20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</row>
    <row r="136" spans="1:20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</row>
    <row r="137" spans="1:20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</row>
    <row r="138" spans="1:20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</row>
    <row r="139" spans="1:20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</row>
    <row r="140" spans="1:20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</row>
    <row r="141" spans="1:20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</row>
    <row r="142" spans="1:20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</row>
    <row r="143" spans="1:20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</row>
    <row r="144" spans="1:20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</row>
    <row r="145" spans="1:20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</row>
    <row r="146" spans="1:20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</row>
    <row r="147" spans="1:20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</row>
    <row r="148" spans="1:20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</row>
    <row r="149" spans="1:20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</row>
    <row r="150" spans="1:20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</row>
    <row r="151" spans="1:20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</row>
    <row r="152" spans="1:20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</row>
    <row r="153" spans="1:20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</row>
    <row r="154" spans="1:20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</row>
    <row r="155" spans="1:20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</row>
    <row r="156" spans="1:20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</row>
    <row r="157" spans="1:20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</row>
    <row r="158" spans="1:20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</row>
    <row r="159" spans="1:20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</row>
    <row r="160" spans="1:20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</row>
    <row r="161" spans="1:20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</row>
    <row r="162" spans="1:20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</row>
    <row r="163" spans="1:20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</row>
    <row r="164" spans="1:20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</row>
    <row r="165" spans="1:20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</row>
    <row r="166" spans="1:20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</row>
    <row r="167" spans="1:20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</row>
    <row r="168" spans="1:20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</row>
    <row r="169" spans="1:20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</row>
    <row r="170" spans="1:20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</row>
    <row r="171" spans="1:20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</row>
    <row r="172" spans="1:20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</row>
    <row r="173" spans="1:20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</row>
    <row r="174" spans="1:20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</row>
    <row r="175" spans="1:20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</row>
    <row r="176" spans="1:20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</row>
    <row r="177" spans="1:20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</row>
    <row r="178" spans="1:20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</row>
    <row r="179" spans="1:20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</row>
    <row r="180" spans="1:20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</row>
    <row r="181" spans="1:20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</row>
    <row r="182" spans="1:20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</row>
    <row r="183" spans="1:20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</row>
    <row r="184" spans="1:20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</row>
    <row r="185" spans="1:20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</row>
    <row r="186" spans="1:20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</row>
    <row r="187" spans="1:20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</row>
    <row r="188" spans="1:20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</row>
    <row r="189" spans="1:20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</row>
    <row r="190" spans="1:20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</row>
    <row r="191" spans="1:20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</row>
    <row r="192" spans="1:20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</row>
    <row r="193" spans="1:20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</row>
    <row r="194" spans="1:20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</row>
    <row r="195" spans="1:20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</row>
    <row r="196" spans="1:20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</row>
    <row r="197" spans="1:20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</row>
    <row r="198" spans="1:20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</row>
    <row r="199" spans="1:20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</row>
    <row r="200" spans="1:20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</row>
  </sheetData>
  <mergeCells count="27">
    <mergeCell ref="G44:H44"/>
    <mergeCell ref="E8:E9"/>
    <mergeCell ref="F8:G8"/>
    <mergeCell ref="Q8:R8"/>
    <mergeCell ref="H8:I8"/>
    <mergeCell ref="J8:K8"/>
    <mergeCell ref="L8:L9"/>
    <mergeCell ref="N8:O8"/>
    <mergeCell ref="G42:H42"/>
    <mergeCell ref="P7:P9"/>
    <mergeCell ref="Q7:R7"/>
    <mergeCell ref="M7:M9"/>
    <mergeCell ref="B6:E6"/>
    <mergeCell ref="F6:P6"/>
    <mergeCell ref="Q6:T6"/>
    <mergeCell ref="F7:K7"/>
    <mergeCell ref="P1:T1"/>
    <mergeCell ref="P2:T2"/>
    <mergeCell ref="A4:T4"/>
    <mergeCell ref="A5:T5"/>
    <mergeCell ref="I2:N2"/>
    <mergeCell ref="S7:S9"/>
    <mergeCell ref="T7:T9"/>
    <mergeCell ref="N7:O7"/>
    <mergeCell ref="B7:B9"/>
    <mergeCell ref="C7:C9"/>
    <mergeCell ref="D7:D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