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0535-08-04-2" state="visible" r:id="rId4"/>
  </sheets>
</workbook>
</file>

<file path=xl/sharedStrings.xml><?xml version="1.0" encoding="utf-8"?>
<sst xmlns="http://schemas.openxmlformats.org/spreadsheetml/2006/main" count="46">
  <si>
    <t>公　開　類</t>
  </si>
  <si>
    <t>年　　　報</t>
  </si>
  <si>
    <t>項目別</t>
  </si>
  <si>
    <t>總　　　　　計</t>
  </si>
  <si>
    <t>福田水資源回收中心</t>
  </si>
  <si>
    <t>臺中港特定區水資源回收中心</t>
  </si>
  <si>
    <t>石岡壩水源特定區水資源回收中心</t>
  </si>
  <si>
    <t>梨山水資源回收中心</t>
  </si>
  <si>
    <t>環山水資源回收中心</t>
  </si>
  <si>
    <t>廍子水資源回收中心</t>
  </si>
  <si>
    <t>水湳水資源回收中心</t>
  </si>
  <si>
    <t>文山水資源回收中心</t>
  </si>
  <si>
    <t>黎明水資源回收中心</t>
  </si>
  <si>
    <t>新光水資源回收中心</t>
  </si>
  <si>
    <t>豐原水資源回收中心</t>
  </si>
  <si>
    <t>填表</t>
  </si>
  <si>
    <t>資料來源：由本局污水營運科於內政部營建署-統計資料庫網際網路報送系統填報，依據污水下水道登記冊彙編。</t>
  </si>
  <si>
    <t>填表說明：本表編製1份，並依統計法規定永久保存，資料透過網際網路上傳至「臺中市公務統計行政管理系統」，其中營運管理費用及收入資料透過網際網路報送內政部營建署-統計資料庫網際網路報送系統。</t>
  </si>
  <si>
    <t>次年2月底前編送</t>
  </si>
  <si>
    <t>放流水量
(CMY)</t>
  </si>
  <si>
    <t>臺中市污水下水道系統水量、營運管理費用及收入</t>
  </si>
  <si>
    <t>中華民國110年</t>
  </si>
  <si>
    <t>污水處理廠營運管理費用</t>
  </si>
  <si>
    <t>總      計</t>
  </si>
  <si>
    <t>人　事　費</t>
  </si>
  <si>
    <t>審核</t>
  </si>
  <si>
    <t>電　費</t>
  </si>
  <si>
    <t>藥　品　費</t>
  </si>
  <si>
    <t>設備材料費</t>
  </si>
  <si>
    <t>-</t>
  </si>
  <si>
    <t>維　護　費</t>
  </si>
  <si>
    <t>業務主管人員</t>
  </si>
  <si>
    <t>主辦統計人員</t>
  </si>
  <si>
    <t>回　饋　金</t>
  </si>
  <si>
    <t>用水費</t>
  </si>
  <si>
    <t>編製機關</t>
  </si>
  <si>
    <t>表    號</t>
  </si>
  <si>
    <t>污泥清運處置費</t>
  </si>
  <si>
    <t>臺中市政府水利局</t>
  </si>
  <si>
    <t>20535-08-04-2</t>
  </si>
  <si>
    <t>其　他</t>
  </si>
  <si>
    <t>機關首長</t>
  </si>
  <si>
    <t>管線修繕及維護費用</t>
  </si>
  <si>
    <t>單位：CMY, 新台幣千元</t>
  </si>
  <si>
    <t>全年度使用費收入</t>
  </si>
  <si>
    <t>中華民國111年2月23日編製</t>
  </si>
</sst>
</file>

<file path=xl/styles.xml><?xml version="1.0" encoding="utf-8"?>
<styleSheet xmlns="http://schemas.openxmlformats.org/spreadsheetml/2006/main">
  <numFmts count="5">
    <numFmt formatCode="&quot; &quot;#,##0&quot; &quot;;&quot;-&quot;#,##0&quot; &quot;;&quot; -&quot;00&quot; &quot;;&quot; &quot;@&quot; &quot;" numFmtId="196"/>
    <numFmt formatCode="&quot; &quot;#,##0&quot; &quot;;&quot; (&quot;#,##0&quot;)&quot;;&quot; -&quot;00&quot; &quot;;&quot; &quot;@&quot; &quot;" numFmtId="197"/>
    <numFmt formatCode="0_);[Red]\(0\)" numFmtId="198"/>
    <numFmt formatCode="&quot; &quot;#,##0.0&quot; &quot;;&quot;-&quot;#,##0.0&quot; &quot;;&quot; -&quot;00.0&quot; &quot;;&quot; &quot;@&quot; &quot;" numFmtId="199"/>
    <numFmt formatCode="&quot; &quot;#,##0.00&quot; &quot;;&quot;-&quot;#,##0.00&quot; &quot;;&quot; -&quot;00&quot; &quot;;&quot; &quot;@&quot; &quot;" numFmtId="200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alibri"/>
    </font>
    <font>
      <b val="true"/>
      <i val="false"/>
      <u val="none"/>
      <sz val="12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/>
    <xf numFmtId="0" fontId="2" borderId="3" xfId="0" applyFont="true" applyBorder="true"/>
    <xf numFmtId="0" fontId="3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3" borderId="4" xfId="0" applyFont="true" applyBorder="true">
      <alignment vertical="center" wrapText="true"/>
    </xf>
    <xf numFmtId="0" fontId="1" borderId="4" xfId="0" applyFont="true" applyBorder="true">
      <alignment vertical="center" wrapText="true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2" borderId="0" xfId="0" applyFont="true"/>
    <xf numFmtId="0" fontId="1" borderId="0" xfId="0" applyFont="true">
      <alignment horizontal="left" vertical="center" wrapText="true"/>
    </xf>
    <xf numFmtId="0" fontId="5" borderId="0" xfId="0" applyFont="true"/>
    <xf numFmtId="0" fontId="1" borderId="5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3" borderId="1" xfId="0" applyFont="true" applyBorder="true">
      <alignment horizontal="center" vertical="center" wrapText="true"/>
    </xf>
    <xf numFmtId="196" fontId="4" borderId="1" xfId="0" applyNumberFormat="true" applyFont="true" applyBorder="true">
      <alignment vertical="center"/>
    </xf>
    <xf numFmtId="197" fontId="3" borderId="1" xfId="0" applyNumberFormat="true" applyFont="true" applyBorder="true">
      <alignment vertical="center"/>
    </xf>
    <xf numFmtId="0" fontId="6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3" borderId="1" xfId="0" applyFont="true" applyBorder="true">
      <alignment horizontal="center"/>
    </xf>
    <xf numFmtId="0" fontId="3" borderId="1" xfId="0" applyFont="true" applyBorder="true">
      <alignment horizontal="center" vertical="center"/>
    </xf>
    <xf numFmtId="197" fontId="4" borderId="1" xfId="0" applyNumberFormat="true" applyFont="true" applyBorder="true">
      <alignment vertical="center"/>
    </xf>
    <xf numFmtId="0" fontId="1" borderId="3" xfId="0" applyFont="true" applyBorder="true">
      <alignment vertical="center"/>
    </xf>
    <xf numFmtId="198" fontId="3" fillId="2" borderId="1" xfId="0" applyNumberFormat="true" applyFont="true" applyFill="true" applyBorder="true"/>
    <xf numFmtId="198" fontId="3" borderId="1" xfId="0" applyNumberFormat="true" applyFont="true" applyBorder="true"/>
    <xf numFmtId="198" fontId="3" borderId="1" xfId="0" applyNumberFormat="true" applyFont="true" applyBorder="true">
      <alignment horizontal="right"/>
    </xf>
    <xf numFmtId="0" fontId="7" borderId="3" xfId="0" applyFont="true" applyBorder="true">
      <alignment horizontal="right"/>
    </xf>
    <xf numFmtId="198" fontId="4" borderId="1" xfId="0" applyNumberFormat="true" applyFont="true" applyBorder="true">
      <alignment horizontal="center" vertical="center"/>
    </xf>
    <xf numFmtId="198" fontId="3" borderId="1" xfId="0" applyNumberFormat="true" applyFont="true" applyBorder="true">
      <alignment horizontal="center" vertical="center"/>
    </xf>
    <xf numFmtId="0" fontId="1" borderId="0" xfId="0" applyFont="true">
      <alignment horizontal="center" vertical="center"/>
    </xf>
    <xf numFmtId="1" fontId="1" borderId="2" xfId="0" applyNumberFormat="true" applyFont="true" applyBorder="true">
      <alignment vertical="center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198" fontId="4" borderId="1" xfId="0" applyNumberFormat="true" applyFont="true" applyBorder="true">
      <alignment vertical="center"/>
    </xf>
    <xf numFmtId="0" fontId="1" borderId="3" xfId="0" applyFont="true" applyBorder="true">
      <alignment horizontal="right" vertical="center"/>
    </xf>
    <xf numFmtId="0" fontId="8" borderId="2" xfId="0" applyFont="true" applyBorder="true">
      <alignment horizontal="right" vertical="center"/>
    </xf>
    <xf numFmtId="199" fontId="3" borderId="9" xfId="0" applyNumberFormat="true" applyFont="true" applyBorder="true">
      <alignment vertical="center"/>
    </xf>
    <xf numFmtId="196" fontId="3" fillId="2" borderId="10" xfId="0" applyNumberFormat="true" applyFont="true" applyFill="true" applyBorder="true"/>
    <xf numFmtId="196" fontId="3" borderId="10" xfId="0" applyNumberFormat="true" applyFont="true" applyBorder="true">
      <alignment horizontal="center" vertical="center"/>
    </xf>
    <xf numFmtId="196" fontId="3" borderId="11" xfId="0" applyNumberFormat="true" applyFont="true" applyBorder="true">
      <alignment horizontal="center" vertical="center"/>
    </xf>
    <xf numFmtId="0" fontId="5" borderId="2" xfId="0" applyFont="true" applyBorder="true">
      <alignment horizontal="right" vertical="center"/>
    </xf>
    <xf numFmtId="0" fontId="3" borderId="12" xfId="0" applyFont="true" applyBorder="true">
      <alignment horizontal="center" vertical="center" wrapText="true"/>
    </xf>
    <xf numFmtId="197" fontId="3" borderId="12" xfId="0" applyNumberFormat="true" applyFont="true" applyBorder="true">
      <alignment horizontal="center" vertical="top"/>
    </xf>
    <xf numFmtId="0" fontId="1" borderId="2" xfId="0" applyFont="true" applyBorder="true">
      <alignment horizontal="right" vertical="center"/>
    </xf>
    <xf numFmtId="0" fontId="1" borderId="0" xfId="0" applyFont="true"/>
    <xf numFmtId="0" fontId="2" borderId="5" xfId="0" applyFont="true" applyBorder="true"/>
    <xf numFmtId="200" fontId="2" borderId="0" xfId="0" applyNumberFormat="true" applyFont="true"/>
    <xf numFmtId="196" fontId="2" borderId="0" xfId="0" applyNumberFormat="true" applyFont="true"/>
    <xf numFmtId="1" fontId="2" borderId="0" xfId="0" applyNumberFormat="true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24" sqref="A24:N24"/>
    </sheetView>
  </sheetViews>
  <sheetFormatPr customHeight="false" defaultColWidth="9.28125" defaultRowHeight="15"/>
  <cols>
    <col min="1" max="1" bestFit="false" customWidth="true" width="22.00390625" hidden="false" outlineLevel="0"/>
    <col min="2" max="2" bestFit="false" customWidth="true" width="20.00390625" hidden="false" outlineLevel="0"/>
    <col min="3" max="3" bestFit="false" customWidth="true" width="10.00390625" hidden="false" outlineLevel="0"/>
    <col min="4" max="4" bestFit="false" customWidth="true" width="13.00390625" hidden="false" outlineLevel="0"/>
    <col min="6" max="7" bestFit="false" customWidth="true" width="13.00390625" hidden="false" outlineLevel="0"/>
    <col min="8" max="8" bestFit="false" customWidth="true" width="15.00390625" hidden="false" outlineLevel="0"/>
    <col min="9" max="9" bestFit="false" customWidth="true" width="16.00390625" hidden="false" outlineLevel="0"/>
    <col min="11" max="11" bestFit="false" customWidth="true" width="18.00390625" hidden="false" outlineLevel="0"/>
    <col min="12" max="12" bestFit="false" customWidth="true" width="10.00390625" hidden="false" outlineLevel="0"/>
    <col min="13" max="13" bestFit="false" customWidth="true" width="14.00390625" hidden="false" outlineLevel="0"/>
    <col min="14" max="14" bestFit="false" customWidth="true" width="24.00390625" hidden="false" outlineLevel="0"/>
    <col min="15" max="15" bestFit="false" customWidth="true" width="13.00390625" hidden="false" outlineLevel="0"/>
  </cols>
  <sheetData>
    <row r="1" ht="14.0224358974359" customHeight="true">
      <c r="A1" s="1" t="s">
        <v>0</v>
      </c>
      <c r="B1" s="13"/>
      <c r="C1" s="10"/>
      <c r="D1" s="10"/>
      <c r="E1" s="10"/>
      <c r="F1" s="10"/>
      <c r="G1" s="10"/>
      <c r="H1" s="30"/>
      <c r="I1" s="10"/>
      <c r="J1" s="32"/>
      <c r="K1" s="1" t="s">
        <v>35</v>
      </c>
      <c r="L1" s="1" t="s">
        <v>38</v>
      </c>
      <c r="M1" s="1"/>
      <c r="N1" s="1"/>
      <c r="O1" s="46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ht="14.0224358974359" customHeight="true">
      <c r="A2" s="1" t="s">
        <v>1</v>
      </c>
      <c r="B2" s="14" t="s">
        <v>18</v>
      </c>
      <c r="C2" s="3"/>
      <c r="D2" s="23"/>
      <c r="E2" s="23"/>
      <c r="F2" s="23"/>
      <c r="G2" s="27"/>
      <c r="H2" s="27"/>
      <c r="I2" s="3"/>
      <c r="J2" s="33"/>
      <c r="K2" s="1" t="s">
        <v>36</v>
      </c>
      <c r="L2" s="1" t="s">
        <v>39</v>
      </c>
      <c r="M2" s="1"/>
      <c r="N2" s="1"/>
      <c r="O2" s="46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ht="18.0288461538462" customHeight="true">
      <c r="A3" s="2"/>
      <c r="B3" s="2"/>
      <c r="C3" s="18" t="s">
        <v>20</v>
      </c>
      <c r="D3" s="18"/>
      <c r="E3" s="18"/>
      <c r="F3" s="18"/>
      <c r="G3" s="18"/>
      <c r="H3" s="18"/>
      <c r="I3" s="18"/>
      <c r="J3" s="18"/>
      <c r="K3" s="18"/>
      <c r="L3" s="2"/>
      <c r="M3" s="2"/>
      <c r="N3" s="2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ht="18.0288461538462" customHeight="true">
      <c r="A4" s="3"/>
      <c r="B4" s="3"/>
      <c r="C4" s="19" t="s">
        <v>21</v>
      </c>
      <c r="D4" s="19"/>
      <c r="E4" s="19"/>
      <c r="F4" s="19"/>
      <c r="G4" s="19"/>
      <c r="H4" s="19"/>
      <c r="I4" s="19"/>
      <c r="J4" s="19"/>
      <c r="K4" s="19"/>
      <c r="L4" s="35"/>
      <c r="M4" s="35"/>
      <c r="N4" s="35" t="s">
        <v>43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ht="18.0288461538462" customHeight="true">
      <c r="A5" s="4" t="s">
        <v>2</v>
      </c>
      <c r="B5" s="15" t="s">
        <v>19</v>
      </c>
      <c r="C5" s="20" t="s">
        <v>22</v>
      </c>
      <c r="D5" s="20"/>
      <c r="E5" s="20"/>
      <c r="F5" s="20"/>
      <c r="G5" s="20"/>
      <c r="H5" s="20"/>
      <c r="I5" s="20"/>
      <c r="J5" s="20"/>
      <c r="K5" s="20"/>
      <c r="L5" s="20"/>
      <c r="M5" s="15" t="s">
        <v>42</v>
      </c>
      <c r="N5" s="42" t="s">
        <v>44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ht="18.0288461538462" customHeight="true">
      <c r="A6" s="4"/>
      <c r="B6" s="15"/>
      <c r="C6" s="21" t="s">
        <v>23</v>
      </c>
      <c r="D6" s="21" t="s">
        <v>24</v>
      </c>
      <c r="E6" s="21" t="s">
        <v>26</v>
      </c>
      <c r="F6" s="21" t="s">
        <v>27</v>
      </c>
      <c r="G6" s="21" t="s">
        <v>28</v>
      </c>
      <c r="H6" s="21" t="s">
        <v>30</v>
      </c>
      <c r="I6" s="21" t="s">
        <v>33</v>
      </c>
      <c r="J6" s="21" t="s">
        <v>34</v>
      </c>
      <c r="K6" s="15" t="s">
        <v>37</v>
      </c>
      <c r="L6" s="21" t="s">
        <v>40</v>
      </c>
      <c r="M6" s="15"/>
      <c r="N6" s="42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ht="15.5248397435897" customHeight="true">
      <c r="A7" s="4"/>
      <c r="B7" s="15"/>
      <c r="C7" s="21"/>
      <c r="D7" s="21"/>
      <c r="E7" s="21"/>
      <c r="F7" s="21"/>
      <c r="G7" s="21"/>
      <c r="H7" s="21"/>
      <c r="I7" s="21"/>
      <c r="J7" s="21"/>
      <c r="K7" s="15"/>
      <c r="L7" s="21"/>
      <c r="M7" s="15"/>
      <c r="N7" s="42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ht="20.2824519230769" customHeight="true">
      <c r="A8" s="5" t="s">
        <v>3</v>
      </c>
      <c r="B8" s="16" t="n">
        <f>SUM(B9:B19)</f>
        <v>50624838</v>
      </c>
      <c r="C8" s="16" t="n">
        <f>SUM(D8:L8)</f>
        <v>253589</v>
      </c>
      <c r="D8" s="16" t="n">
        <f>SUM(D9:D19)</f>
        <v>74261</v>
      </c>
      <c r="E8" s="16" t="n">
        <f>SUM(E9:E19)</f>
        <v>49945</v>
      </c>
      <c r="F8" s="16" t="n">
        <f>SUM(F9:F19)</f>
        <v>9820</v>
      </c>
      <c r="G8" s="28" t="s">
        <v>29</v>
      </c>
      <c r="H8" s="16" t="n">
        <f>SUM(H9:H19)</f>
        <v>24455</v>
      </c>
      <c r="I8" s="16" t="n">
        <f>SUM(I9:I19)</f>
        <v>15051</v>
      </c>
      <c r="J8" s="34" t="n">
        <f>SUM(J9:J19)</f>
        <v>348</v>
      </c>
      <c r="K8" s="22" t="n">
        <f>SUM(K9:K19)</f>
        <v>26328</v>
      </c>
      <c r="L8" s="16" t="n">
        <f>SUM(L9:L19)</f>
        <v>53381</v>
      </c>
      <c r="M8" s="37" t="n">
        <v>34665.9</v>
      </c>
      <c r="N8" s="43" t="n">
        <v>17252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ht="37.8104967948718" customHeight="true">
      <c r="A9" s="6" t="s">
        <v>4</v>
      </c>
      <c r="B9" s="17" t="n">
        <f>ROUND(40838535.6958333, 0)</f>
        <v>40838536</v>
      </c>
      <c r="C9" s="16" t="n">
        <f>SUM(D9:L9)</f>
        <v>103376</v>
      </c>
      <c r="D9" s="24" t="n">
        <v>22428</v>
      </c>
      <c r="E9" s="24" t="n">
        <v>21913</v>
      </c>
      <c r="F9" s="24" t="n">
        <v>4121</v>
      </c>
      <c r="G9" s="29" t="s">
        <v>29</v>
      </c>
      <c r="H9" s="24" t="n">
        <v>5119</v>
      </c>
      <c r="I9" s="24" t="n">
        <v>12000</v>
      </c>
      <c r="J9" s="24" t="n">
        <v>161</v>
      </c>
      <c r="K9" s="24" t="n">
        <v>9000</v>
      </c>
      <c r="L9" s="24" t="n">
        <v>28634</v>
      </c>
      <c r="M9" s="38"/>
      <c r="N9" s="43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ht="37.8104967948718" customHeight="true">
      <c r="A10" s="6" t="s">
        <v>5</v>
      </c>
      <c r="B10" s="17" t="n">
        <f>ROUND(1529412.35416667, 0)</f>
        <v>1529412</v>
      </c>
      <c r="C10" s="16" t="n">
        <f>SUM(D10:L10)</f>
        <v>20083</v>
      </c>
      <c r="D10" s="24" t="n">
        <v>5924</v>
      </c>
      <c r="E10" s="24" t="n">
        <v>4073</v>
      </c>
      <c r="F10" s="24" t="n">
        <v>1055</v>
      </c>
      <c r="G10" s="29" t="s">
        <v>29</v>
      </c>
      <c r="H10" s="24" t="n">
        <v>1021</v>
      </c>
      <c r="I10" s="24" t="n">
        <v>326</v>
      </c>
      <c r="J10" s="24" t="n">
        <v>13</v>
      </c>
      <c r="K10" s="24" t="n">
        <v>5755</v>
      </c>
      <c r="L10" s="24" t="n">
        <v>1916</v>
      </c>
      <c r="M10" s="38"/>
      <c r="N10" s="43"/>
      <c r="O10" s="47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ht="37.8104967948718" customHeight="true">
      <c r="A11" s="6" t="s">
        <v>6</v>
      </c>
      <c r="B11" s="17" t="n">
        <f>ROUND(1813437.10416667, 0)</f>
        <v>1813437</v>
      </c>
      <c r="C11" s="16" t="n">
        <f>SUM(D11:L11)</f>
        <v>15705</v>
      </c>
      <c r="D11" s="24" t="n">
        <v>5749</v>
      </c>
      <c r="E11" s="24" t="n">
        <v>3079</v>
      </c>
      <c r="F11" s="24" t="n">
        <v>466</v>
      </c>
      <c r="G11" s="29" t="s">
        <v>29</v>
      </c>
      <c r="H11" s="24" t="n">
        <v>1350</v>
      </c>
      <c r="I11" s="24" t="n">
        <v>800</v>
      </c>
      <c r="J11" s="24" t="n">
        <v>16</v>
      </c>
      <c r="K11" s="24" t="n">
        <v>513</v>
      </c>
      <c r="L11" s="24" t="n">
        <v>3732</v>
      </c>
      <c r="M11" s="39"/>
      <c r="N11" s="43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ht="37.8104967948718" customHeight="true">
      <c r="A12" s="6" t="s">
        <v>7</v>
      </c>
      <c r="B12" s="17" t="n">
        <f>ROUND(39500.6041666667, 0)</f>
        <v>39501</v>
      </c>
      <c r="C12" s="16" t="n">
        <f>SUM(D12:L12)</f>
        <v>4813</v>
      </c>
      <c r="D12" s="24" t="n">
        <v>2048</v>
      </c>
      <c r="E12" s="24" t="n">
        <v>338</v>
      </c>
      <c r="F12" s="24" t="n">
        <v>180</v>
      </c>
      <c r="G12" s="29" t="s">
        <v>29</v>
      </c>
      <c r="H12" s="24" t="n">
        <v>559</v>
      </c>
      <c r="I12" s="24" t="n">
        <v>230</v>
      </c>
      <c r="J12" s="24" t="n">
        <v>6</v>
      </c>
      <c r="K12" s="29" t="s">
        <v>29</v>
      </c>
      <c r="L12" s="24" t="n">
        <v>1452</v>
      </c>
      <c r="M12" s="39"/>
      <c r="N12" s="43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ht="37.8104967948718" customHeight="true">
      <c r="A13" s="6" t="s">
        <v>8</v>
      </c>
      <c r="B13" s="17" t="n">
        <f>ROUND(33179.7166666667, 0)</f>
        <v>33180</v>
      </c>
      <c r="C13" s="16" t="n">
        <f>SUM(D13:L13)</f>
        <v>4689</v>
      </c>
      <c r="D13" s="24" t="n">
        <v>2106</v>
      </c>
      <c r="E13" s="24" t="n">
        <v>279</v>
      </c>
      <c r="F13" s="24" t="n">
        <v>180</v>
      </c>
      <c r="G13" s="29" t="s">
        <v>29</v>
      </c>
      <c r="H13" s="24" t="n">
        <v>576</v>
      </c>
      <c r="I13" s="24" t="n">
        <v>230</v>
      </c>
      <c r="J13" s="29" t="s">
        <v>29</v>
      </c>
      <c r="K13" s="29" t="s">
        <v>29</v>
      </c>
      <c r="L13" s="24" t="n">
        <v>1318</v>
      </c>
      <c r="M13" s="38"/>
      <c r="N13" s="43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ht="37.8104967948718" customHeight="true">
      <c r="A14" s="6" t="s">
        <v>9</v>
      </c>
      <c r="B14" s="17" t="n">
        <f>ROUND(1992772.25, 0)</f>
        <v>1992772</v>
      </c>
      <c r="C14" s="16" t="n">
        <f>SUM(D14:L14)</f>
        <v>16325</v>
      </c>
      <c r="D14" s="24" t="n">
        <v>5260</v>
      </c>
      <c r="E14" s="24" t="n">
        <v>4117</v>
      </c>
      <c r="F14" s="24" t="n">
        <v>770</v>
      </c>
      <c r="G14" s="29" t="s">
        <v>29</v>
      </c>
      <c r="H14" s="24" t="n">
        <v>2905</v>
      </c>
      <c r="I14" s="24" t="n">
        <v>230</v>
      </c>
      <c r="J14" s="24" t="n">
        <v>11</v>
      </c>
      <c r="K14" s="24" t="n">
        <v>1338</v>
      </c>
      <c r="L14" s="24" t="n">
        <v>1694</v>
      </c>
      <c r="M14" s="39"/>
      <c r="N14" s="43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ht="37.8104967948718" customHeight="true">
      <c r="A15" s="6" t="s">
        <v>10</v>
      </c>
      <c r="B15" s="17" t="n">
        <f>ROUND(873426.445833333, 0)</f>
        <v>873426</v>
      </c>
      <c r="C15" s="16" t="n">
        <f>SUM(D15:L15)</f>
        <v>30054</v>
      </c>
      <c r="D15" s="24" t="n">
        <v>8076</v>
      </c>
      <c r="E15" s="24" t="n">
        <v>6491</v>
      </c>
      <c r="F15" s="24" t="n">
        <v>873</v>
      </c>
      <c r="G15" s="29" t="s">
        <v>29</v>
      </c>
      <c r="H15" s="24" t="n">
        <v>4401</v>
      </c>
      <c r="I15" s="24" t="n">
        <v>250</v>
      </c>
      <c r="J15" s="24" t="n">
        <v>43</v>
      </c>
      <c r="K15" s="24" t="n">
        <v>6059</v>
      </c>
      <c r="L15" s="24" t="n">
        <v>3861</v>
      </c>
      <c r="M15" s="39"/>
      <c r="N15" s="43"/>
      <c r="O15" s="48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ht="37.8104967948718" customHeight="true">
      <c r="A16" s="6" t="s">
        <v>11</v>
      </c>
      <c r="B16" s="17" t="n">
        <f>ROUND(1857808.9375, 0)</f>
        <v>1857809</v>
      </c>
      <c r="C16" s="16" t="n">
        <f>SUM(D16:L16)</f>
        <v>22557</v>
      </c>
      <c r="D16" s="24" t="n">
        <v>6468</v>
      </c>
      <c r="E16" s="24" t="n">
        <v>4351</v>
      </c>
      <c r="F16" s="24" t="n">
        <v>1408</v>
      </c>
      <c r="G16" s="29" t="s">
        <v>29</v>
      </c>
      <c r="H16" s="24" t="n">
        <v>3761</v>
      </c>
      <c r="I16" s="24" t="n">
        <v>295</v>
      </c>
      <c r="J16" s="24" t="n">
        <v>75</v>
      </c>
      <c r="K16" s="24" t="n">
        <v>3663</v>
      </c>
      <c r="L16" s="24" t="n">
        <v>2536</v>
      </c>
      <c r="M16" s="39"/>
      <c r="N16" s="43"/>
      <c r="O16" s="48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ht="32.3016826923077" customHeight="true">
      <c r="A17" s="6" t="s">
        <v>12</v>
      </c>
      <c r="B17" s="17" t="n">
        <f>ROUND(177757.56, 0)</f>
        <v>177758</v>
      </c>
      <c r="C17" s="16" t="n">
        <f>SUM(D17:L17)</f>
        <v>5135</v>
      </c>
      <c r="D17" s="25" t="n">
        <v>2628</v>
      </c>
      <c r="E17" s="25" t="n">
        <v>754</v>
      </c>
      <c r="F17" s="24" t="n">
        <v>167</v>
      </c>
      <c r="G17" s="29" t="s">
        <v>29</v>
      </c>
      <c r="H17" s="25" t="n">
        <v>619</v>
      </c>
      <c r="I17" s="25" t="n">
        <v>230</v>
      </c>
      <c r="J17" s="25" t="n">
        <v>2</v>
      </c>
      <c r="K17" s="29" t="s">
        <v>29</v>
      </c>
      <c r="L17" s="25" t="n">
        <v>735</v>
      </c>
      <c r="M17" s="39"/>
      <c r="N17" s="43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ht="32.3016826923077" customHeight="true">
      <c r="A18" s="7" t="s">
        <v>13</v>
      </c>
      <c r="B18" s="17" t="n">
        <f>ROUND(634125.145833333, 0)</f>
        <v>634125</v>
      </c>
      <c r="C18" s="16" t="n">
        <f>SUM(D18:L18)</f>
        <v>14203</v>
      </c>
      <c r="D18" s="26" t="n">
        <v>6517</v>
      </c>
      <c r="E18" s="26" t="n">
        <v>2257</v>
      </c>
      <c r="F18" s="26" t="n">
        <v>396</v>
      </c>
      <c r="G18" s="29" t="s">
        <v>29</v>
      </c>
      <c r="H18" s="26" t="n">
        <v>1421</v>
      </c>
      <c r="I18" s="25" t="n">
        <v>230</v>
      </c>
      <c r="J18" s="25" t="n">
        <v>11</v>
      </c>
      <c r="K18" s="29" t="s">
        <v>29</v>
      </c>
      <c r="L18" s="25" t="n">
        <v>3371</v>
      </c>
      <c r="M18" s="39"/>
      <c r="N18" s="43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ht="32.3016826923077" customHeight="true">
      <c r="A19" s="7" t="s">
        <v>14</v>
      </c>
      <c r="B19" s="17" t="n">
        <f>ROUND(834881.63, 0)</f>
        <v>834882</v>
      </c>
      <c r="C19" s="22" t="n">
        <f>SUM(D19:L19)</f>
        <v>16649</v>
      </c>
      <c r="D19" s="25" t="n">
        <v>7057</v>
      </c>
      <c r="E19" s="25" t="n">
        <v>2293</v>
      </c>
      <c r="F19" s="25" t="n">
        <v>204</v>
      </c>
      <c r="G19" s="29" t="s">
        <v>29</v>
      </c>
      <c r="H19" s="25" t="n">
        <v>2723</v>
      </c>
      <c r="I19" s="25" t="n">
        <v>230</v>
      </c>
      <c r="J19" s="25" t="n">
        <v>10</v>
      </c>
      <c r="K19" s="29" t="s">
        <v>29</v>
      </c>
      <c r="L19" s="25" t="n">
        <v>4132</v>
      </c>
      <c r="M19" s="40"/>
      <c r="N19" s="43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ht="17.2776442307692" customHeight="true">
      <c r="A20" s="8"/>
      <c r="B20" s="8"/>
      <c r="C20" s="8"/>
      <c r="D20" s="8"/>
      <c r="E20" s="8"/>
      <c r="F20" s="8"/>
      <c r="G20" s="8"/>
      <c r="H20" s="31"/>
      <c r="I20" s="8"/>
      <c r="J20" s="8"/>
      <c r="K20" s="8"/>
      <c r="L20" s="36"/>
      <c r="M20" s="41"/>
      <c r="N20" s="44" t="s">
        <v>45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ht="12.9206730769231" customHeight="true">
      <c r="A21" s="9" t="s">
        <v>15</v>
      </c>
      <c r="B21" s="9"/>
      <c r="C21" s="10"/>
      <c r="D21" s="9" t="s">
        <v>25</v>
      </c>
      <c r="E21" s="10"/>
      <c r="F21" s="10"/>
      <c r="G21" s="10"/>
      <c r="H21" s="9" t="s">
        <v>31</v>
      </c>
      <c r="I21" s="10"/>
      <c r="J21" s="10"/>
      <c r="K21" s="10"/>
      <c r="L21" s="9" t="s">
        <v>41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ht="19.53125" customHeight="true">
      <c r="A22" s="10"/>
      <c r="B22" s="10"/>
      <c r="C22" s="10"/>
      <c r="D22" s="10"/>
      <c r="E22" s="10"/>
      <c r="F22" s="10"/>
      <c r="G22" s="10"/>
      <c r="H22" s="9" t="s">
        <v>32</v>
      </c>
      <c r="I22" s="10"/>
      <c r="J22" s="10"/>
      <c r="K22" s="10"/>
      <c r="L22" s="10"/>
      <c r="M22" s="10"/>
      <c r="N22" s="10"/>
      <c r="O22" s="4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ht="17.2776442307692" customHeight="true">
      <c r="A23" s="9" t="s">
        <v>16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45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ht="17.2776442307692" customHeight="true">
      <c r="A24" s="11" t="s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ht="17.2776442307692" customHeight="true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>
      <c r="A26" s="1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</row>
  </sheetData>
  <mergeCells>
    <mergeCell ref="N8:N19"/>
    <mergeCell ref="A24:N24"/>
    <mergeCell ref="D6:D7"/>
    <mergeCell ref="E6:E7"/>
    <mergeCell ref="F6:F7"/>
    <mergeCell ref="G6:G7"/>
    <mergeCell ref="H6:H7"/>
    <mergeCell ref="I6:I7"/>
    <mergeCell ref="L1:N1"/>
    <mergeCell ref="L2:N2"/>
    <mergeCell ref="C3:I3"/>
    <mergeCell ref="C4:I4"/>
    <mergeCell ref="A5:A7"/>
    <mergeCell ref="B5:B7"/>
    <mergeCell ref="C5:L5"/>
    <mergeCell ref="M5:M7"/>
    <mergeCell ref="N5:N7"/>
    <mergeCell ref="C6:C7"/>
    <mergeCell ref="J6:J7"/>
    <mergeCell ref="K6:K7"/>
    <mergeCell ref="L6:L7"/>
  </mergeCells>
  <pageMargins bottom="0.75" footer="0.3" header="0.3" left="0.7" right="0.7" top="0.75"/>
</worksheet>
</file>