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<sst xmlns="http://schemas.openxmlformats.org/spreadsheetml/2006/main" count="105" uniqueCount="78">
  <si>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</si>
  <si>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</si>
  <si>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</si>
  <si>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</si>
  <si>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</si>
  <si>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</si>
  <si>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</si>
  <si>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</si>
  <si>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中華民國110年度2月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</si>
  <si>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</si>
  <si>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</si>
  <si>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</si>
  <si>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</si>
  <si>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</si>
  <si>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</si>
  <si>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</si>
  <si>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</si>
  <si>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</si>
  <si>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</si>
  <si>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</si>
  <si>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</si>
  <si>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</si>
  <si>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</si>
  <si>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</si>
  <si>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</si>
  <si>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</si>
  <si>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</si>
  <si>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</si>
  <si>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</si>
  <si>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</si>
  <si>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</si>
  <si>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</si>
  <si>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</si>
  <si>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</si>
  <si>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</si>
  <si>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</si>
  <si>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</si>
  <si>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</si>
  <si>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</si>
  <si>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</si>
  <si>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</si>
  <si>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</si>
  <si>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</si>
  <si>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</si>
  <si>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</si>
  <si>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</si>
  <si>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臺中市政府主計處</t>
  </si>
  <si>
    <t>20901-04-01-2</t>
  </si>
  <si>
    <t>單位：新臺幣元</t>
  </si>
  <si>
    <t>臺中市總預算及特別預算收支執行狀況（續1完）</t>
  </si>
  <si>
    <t>三、融資調度部分</t>
  </si>
  <si>
    <t>　四、餘（＋）絀（－）</t>
  </si>
  <si>
    <t>乙、特別預算部分：</t>
  </si>
  <si>
    <t>　一、收入</t>
  </si>
  <si>
    <t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</si>
  <si>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</si>
  <si>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</si>
  <si>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</si>
  <si>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</si>
  <si>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</si>
  <si>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</si>
  <si>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</si>
  <si>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</si>
  <si>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</si>
  <si>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</si>
  <si>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</si>
  <si>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</si>
  <si>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</si>
  <si>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</si>
  <si>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</si>
  <si>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</si>
  <si>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</si>
  <si>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</si>
  <si>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</si>
  <si>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</si>
  <si>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中華民國110年3月24日編製</t>
  </si>
  <si>
    <t>機關首長</t>
  </si>
  <si>
    <t>--</t>
  </si>
</sst>
</file>

<file path=xl/styles.xml><?xml version="1.0" encoding="utf-8"?>
<styleSheet xmlns="http://schemas.openxmlformats.org/spreadsheetml/2006/main">
  <numFmts count="7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_-* #,##0.00_-;\-* #,##0.00_-;_-* &quot;-&quot;??_-;_-@_-"/>
    <numFmt numFmtId="193" formatCode="#,##0_ "/>
    <numFmt numFmtId="194" formatCode="#,##0.00_);\(#,##0.0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 wrapText="1"/>
    </xf>
    <xf numFmtId="193" fontId="3" fillId="0" borderId="8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horizontal="center" vertical="center"/>
    </xf>
    <xf numFmtId="194" fontId="3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1" fontId="6" fillId="0" borderId="11" xfId="20" applyNumberFormat="1" applyFont="1" applyBorder="1" applyAlignment="1">
      <alignment horizontal="right" vertical="center"/>
    </xf>
    <xf numFmtId="191" fontId="6" fillId="0" borderId="0" xfId="20" applyNumberFormat="1" applyFont="1" applyAlignment="1">
      <alignment horizontal="right" vertical="center"/>
    </xf>
    <xf numFmtId="191" fontId="6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0" zoomScaleNormal="80" workbookViewId="0" topLeftCell="A1">
      <selection activeCell="E22" sqref="E22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0.7109375" style="0" customWidth="1"/>
    <col min="6" max="6" width="5.57421875" style="0" customWidth="1"/>
    <col min="7" max="7" width="20.7109375" style="0" customWidth="1"/>
    <col min="8" max="8" width="21.7109375" style="0" customWidth="1"/>
    <col min="9" max="9" width="5.57421875" style="0" customWidth="1"/>
    <col min="10" max="10" width="20.710937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2.7109375" style="0" customWidth="1"/>
    <col min="17" max="17" width="21.8515625" style="0" customWidth="1"/>
    <col min="18" max="18" width="5.57421875" style="0" customWidth="1"/>
    <col min="19" max="19" width="21.8515625" style="0" customWidth="1"/>
    <col min="20" max="20" width="20.7109375" style="0" customWidth="1"/>
    <col min="21" max="21" width="5.57421875" style="0" customWidth="1"/>
    <col min="22" max="22" width="20.5742187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46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46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4" t="s">
        <v>47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4" t="s">
        <v>47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49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48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48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6"/>
      <c r="O5" s="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2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6"/>
      <c r="O6" s="6"/>
      <c r="P6" s="1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3"/>
    </row>
    <row r="7" spans="1:25" ht="16.95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0" t="s">
        <v>60</v>
      </c>
      <c r="O7" s="22"/>
      <c r="P7" s="63">
        <v>1312302000</v>
      </c>
      <c r="Q7" s="63">
        <v>91833000</v>
      </c>
      <c r="R7" s="66"/>
      <c r="S7" s="66">
        <v>380277000</v>
      </c>
      <c r="T7" s="63">
        <v>66565028</v>
      </c>
      <c r="U7" s="66"/>
      <c r="V7" s="73">
        <v>276285038</v>
      </c>
      <c r="W7" s="75">
        <f>IF(ISNUMBER((V7/P7)*100),(V7/P7)*100,"-")</f>
        <v>21.0534646750519</v>
      </c>
      <c r="X7" s="51"/>
      <c r="Y7" s="83"/>
    </row>
    <row r="8" spans="1:24" ht="16.95" customHeight="1">
      <c r="A8" s="7" t="s">
        <v>5</v>
      </c>
      <c r="B8" s="7"/>
      <c r="C8" s="23"/>
      <c r="D8" s="29">
        <f>SUM(D9:D18)</f>
        <v>132317175000</v>
      </c>
      <c r="E8" s="29">
        <f>SUM(E9:E18)</f>
        <v>9699281000</v>
      </c>
      <c r="F8" s="34"/>
      <c r="G8" s="39">
        <f>SUM(G9:G18)</f>
        <v>16912012250</v>
      </c>
      <c r="H8" s="29">
        <f>SUM(H9:H18)</f>
        <v>7569778516</v>
      </c>
      <c r="I8" s="34"/>
      <c r="J8" s="39">
        <f>SUM(J9:J18)</f>
        <v>15742568016</v>
      </c>
      <c r="K8" s="52">
        <f>IF(ISNUMBER((J8/D8)*100),(J8/D8)*100,"-")</f>
        <v>11.8975998512665</v>
      </c>
      <c r="L8" s="55"/>
      <c r="N8" s="60" t="s">
        <v>61</v>
      </c>
      <c r="O8" s="23"/>
      <c r="P8" s="29">
        <v>160077000</v>
      </c>
      <c r="Q8" s="29">
        <v>8924000</v>
      </c>
      <c r="R8" s="67"/>
      <c r="S8" s="67">
        <v>50495000</v>
      </c>
      <c r="T8" s="29">
        <v>16650526</v>
      </c>
      <c r="U8" s="67"/>
      <c r="V8" s="39">
        <v>36444315</v>
      </c>
      <c r="W8" s="75">
        <f>IF(ISNUMBER((V8/P8)*100),(V8/P8)*100,"-")</f>
        <v>22.7667403811916</v>
      </c>
      <c r="X8" s="51"/>
    </row>
    <row r="9" spans="1:24" ht="16.95" customHeight="1">
      <c r="A9" s="7"/>
      <c r="B9" s="7" t="s">
        <v>9</v>
      </c>
      <c r="C9" s="23"/>
      <c r="D9" s="29">
        <v>73834039000</v>
      </c>
      <c r="E9" s="29">
        <v>3893472000</v>
      </c>
      <c r="F9" s="34"/>
      <c r="G9" s="39">
        <v>8097617000</v>
      </c>
      <c r="H9" s="29">
        <v>4159090406</v>
      </c>
      <c r="I9" s="34"/>
      <c r="J9" s="39">
        <v>8065720616</v>
      </c>
      <c r="K9" s="52">
        <f>IF(ISNUMBER((J9/D9)*100),(J9/D9)*100,"-")</f>
        <v>10.9241221599701</v>
      </c>
      <c r="L9" s="55"/>
      <c r="N9" s="60" t="s">
        <v>62</v>
      </c>
      <c r="O9" s="23"/>
      <c r="P9" s="29">
        <v>279053000</v>
      </c>
      <c r="Q9" s="29">
        <v>14436000</v>
      </c>
      <c r="R9" s="67"/>
      <c r="S9" s="67">
        <v>63369000</v>
      </c>
      <c r="T9" s="29">
        <v>6207250</v>
      </c>
      <c r="U9" s="67"/>
      <c r="V9" s="39">
        <v>51566569</v>
      </c>
      <c r="W9" s="75">
        <f>IF(ISNUMBER((V9/P9)*100),(V9/P9)*100,"-")</f>
        <v>18.4791308461117</v>
      </c>
      <c r="X9" s="51"/>
    </row>
    <row r="10" spans="1:24" ht="16.95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2">
        <v>0</v>
      </c>
      <c r="L10" s="55"/>
      <c r="N10" s="60" t="s">
        <v>63</v>
      </c>
      <c r="O10" s="23"/>
      <c r="P10" s="29">
        <v>852294000</v>
      </c>
      <c r="Q10" s="29">
        <v>56920000</v>
      </c>
      <c r="R10" s="67"/>
      <c r="S10" s="67">
        <v>247001000</v>
      </c>
      <c r="T10" s="29">
        <v>50038696</v>
      </c>
      <c r="U10" s="67"/>
      <c r="V10" s="39">
        <v>191335497</v>
      </c>
      <c r="W10" s="75">
        <f>IF(ISNUMBER((V10/P10)*100),(V10/P10)*100,"-")</f>
        <v>22.4494713091961</v>
      </c>
      <c r="X10" s="51"/>
    </row>
    <row r="11" spans="1:24" ht="16.95" customHeight="1">
      <c r="A11" s="7"/>
      <c r="B11" s="7" t="s">
        <v>11</v>
      </c>
      <c r="C11" s="24"/>
      <c r="D11" s="29">
        <v>2027601000</v>
      </c>
      <c r="E11" s="29">
        <v>111480000</v>
      </c>
      <c r="F11" s="35"/>
      <c r="G11" s="39">
        <v>242404000</v>
      </c>
      <c r="H11" s="29">
        <v>165008231</v>
      </c>
      <c r="I11" s="35"/>
      <c r="J11" s="39">
        <v>248014786</v>
      </c>
      <c r="K11" s="52">
        <f>IF(ISNUMBER((J11/D11)*100),(J11/D11)*100,"-")</f>
        <v>12.2319325153223</v>
      </c>
      <c r="L11" s="55"/>
      <c r="N11" s="60" t="s">
        <v>64</v>
      </c>
      <c r="O11" s="24"/>
      <c r="P11" s="29">
        <v>2833036000</v>
      </c>
      <c r="Q11" s="29">
        <v>147622000</v>
      </c>
      <c r="R11" s="68"/>
      <c r="S11" s="67">
        <v>397413000</v>
      </c>
      <c r="T11" s="29">
        <v>60338063</v>
      </c>
      <c r="U11" s="68"/>
      <c r="V11" s="39">
        <v>106136760</v>
      </c>
      <c r="W11" s="75">
        <f>IF(ISNUMBER((V11/P11)*100),(V11/P11)*100,"-")</f>
        <v>3.74639644536815</v>
      </c>
      <c r="X11" s="51"/>
    </row>
    <row r="12" spans="1:24" ht="16.95" customHeight="1">
      <c r="A12" s="7"/>
      <c r="B12" s="7" t="s">
        <v>12</v>
      </c>
      <c r="C12" s="24"/>
      <c r="D12" s="29">
        <v>4868160000</v>
      </c>
      <c r="E12" s="29">
        <v>235952000</v>
      </c>
      <c r="F12" s="35"/>
      <c r="G12" s="39">
        <v>371683000</v>
      </c>
      <c r="H12" s="29">
        <v>221423093</v>
      </c>
      <c r="I12" s="35"/>
      <c r="J12" s="39">
        <v>419672675</v>
      </c>
      <c r="K12" s="52">
        <f>IF(ISNUMBER((J12/D12)*100),(J12/D12)*100,"-")</f>
        <v>8.62076585403931</v>
      </c>
      <c r="L12" s="55"/>
      <c r="N12" s="60" t="s">
        <v>65</v>
      </c>
      <c r="O12" s="24"/>
      <c r="P12" s="29">
        <v>1198331000</v>
      </c>
      <c r="Q12" s="29">
        <v>85783000</v>
      </c>
      <c r="R12" s="68"/>
      <c r="S12" s="67">
        <v>317475000</v>
      </c>
      <c r="T12" s="29">
        <v>31191903</v>
      </c>
      <c r="U12" s="68"/>
      <c r="V12" s="39">
        <v>44265279</v>
      </c>
      <c r="W12" s="75">
        <f>IF(ISNUMBER((V12/P12)*100),(V12/P12)*100,"-")</f>
        <v>3.69391086436051</v>
      </c>
      <c r="X12" s="51"/>
    </row>
    <row r="13" spans="1:24" ht="16.95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2">
        <v>0</v>
      </c>
      <c r="L13" s="55"/>
      <c r="N13" s="60" t="s">
        <v>66</v>
      </c>
      <c r="O13" s="24"/>
      <c r="P13" s="29">
        <v>5324757000</v>
      </c>
      <c r="Q13" s="29">
        <v>377999610</v>
      </c>
      <c r="R13" s="68"/>
      <c r="S13" s="67">
        <v>892069490</v>
      </c>
      <c r="T13" s="29">
        <v>147861675</v>
      </c>
      <c r="U13" s="68"/>
      <c r="V13" s="39">
        <v>454229988</v>
      </c>
      <c r="W13" s="75">
        <f>IF(ISNUMBER((V13/P13)*100),(V13/P13)*100,"-")</f>
        <v>8.5305299002377</v>
      </c>
      <c r="X13" s="51"/>
    </row>
    <row r="14" spans="1:24" ht="16.95" customHeight="1">
      <c r="A14" s="7"/>
      <c r="B14" s="7" t="s">
        <v>14</v>
      </c>
      <c r="C14" s="23"/>
      <c r="D14" s="29">
        <v>707274000</v>
      </c>
      <c r="E14" s="29">
        <v>41651000</v>
      </c>
      <c r="F14" s="34"/>
      <c r="G14" s="39">
        <v>151755250</v>
      </c>
      <c r="H14" s="29">
        <v>85557875</v>
      </c>
      <c r="I14" s="34"/>
      <c r="J14" s="39">
        <v>156356227</v>
      </c>
      <c r="K14" s="52">
        <f>IF(ISNUMBER((J14/D14)*100),(J14/D14)*100,"-")</f>
        <v>22.1068817742487</v>
      </c>
      <c r="L14" s="55"/>
      <c r="N14" s="61" t="s">
        <v>67</v>
      </c>
      <c r="O14" s="62"/>
      <c r="P14" s="29">
        <v>0</v>
      </c>
      <c r="Q14" s="29">
        <v>0</v>
      </c>
      <c r="R14" s="69"/>
      <c r="S14" s="67">
        <v>0</v>
      </c>
      <c r="T14" s="29">
        <v>0</v>
      </c>
      <c r="U14" s="69"/>
      <c r="V14" s="39">
        <v>0</v>
      </c>
      <c r="W14" s="76" t="str">
        <f>IF(ISNUMBER((V14/P14)*100),(V14/P14)*100,"-")</f>
        <v>-</v>
      </c>
      <c r="X14" s="80"/>
    </row>
    <row r="15" spans="1:24" ht="16.95" customHeight="1">
      <c r="A15" s="7"/>
      <c r="B15" s="7" t="s">
        <v>15</v>
      </c>
      <c r="C15" s="23"/>
      <c r="D15" s="29">
        <v>13959213000</v>
      </c>
      <c r="E15" s="29">
        <v>0</v>
      </c>
      <c r="F15" s="34"/>
      <c r="G15" s="39">
        <v>4533000</v>
      </c>
      <c r="H15" s="29">
        <v>0</v>
      </c>
      <c r="I15" s="34"/>
      <c r="J15" s="39">
        <v>4533000</v>
      </c>
      <c r="K15" s="52">
        <f>IF(ISNUMBER((J15/D15)*100),(J15/D15)*100,"-")</f>
        <v>0.0324731773918773</v>
      </c>
      <c r="L15" s="55"/>
      <c r="N15" s="60" t="s">
        <v>68</v>
      </c>
      <c r="P15" s="29">
        <v>499162000</v>
      </c>
      <c r="Q15" s="29">
        <v>0</v>
      </c>
      <c r="R15" s="70"/>
      <c r="S15" s="67">
        <v>0</v>
      </c>
      <c r="T15" s="29">
        <v>0</v>
      </c>
      <c r="U15" s="70"/>
      <c r="V15" s="39">
        <v>0</v>
      </c>
      <c r="W15" s="76">
        <f>IF(ISNUMBER((V15/P15)*100),(V15/P15)*100,"-")</f>
        <v>0</v>
      </c>
      <c r="X15" s="55"/>
    </row>
    <row r="16" spans="1:24" ht="16.95" customHeight="1">
      <c r="A16" s="7"/>
      <c r="B16" s="7" t="s">
        <v>16</v>
      </c>
      <c r="C16" s="23"/>
      <c r="D16" s="29">
        <v>33815847000</v>
      </c>
      <c r="E16" s="29">
        <v>5361061000</v>
      </c>
      <c r="F16" s="34"/>
      <c r="G16" s="39">
        <v>7977234000</v>
      </c>
      <c r="H16" s="29">
        <v>2862359275</v>
      </c>
      <c r="I16" s="34"/>
      <c r="J16" s="39">
        <v>6751787574</v>
      </c>
      <c r="K16" s="52">
        <f>IF(ISNUMBER((J16/D16)*100),(J16/D16)*100,"-")</f>
        <v>19.966341739126</v>
      </c>
      <c r="L16" s="55"/>
      <c r="M16" s="7" t="s">
        <v>50</v>
      </c>
      <c r="N16" s="7"/>
      <c r="O16" s="23"/>
      <c r="P16" s="64">
        <f>P17-P18+P19</f>
        <v>9886000000</v>
      </c>
      <c r="Q16" s="29">
        <f>Q17-Q18+Q19</f>
        <v>0</v>
      </c>
      <c r="R16" s="67"/>
      <c r="S16" s="39">
        <f>S17-S18+S19</f>
        <v>0</v>
      </c>
      <c r="T16" s="29">
        <f>T17-T18+T19</f>
        <v>0</v>
      </c>
      <c r="U16" s="67"/>
      <c r="V16" s="39">
        <f>V17-V18+V19</f>
        <v>0</v>
      </c>
      <c r="W16" s="77" t="s">
        <v>77</v>
      </c>
      <c r="X16" s="55"/>
    </row>
    <row r="17" spans="1:24" ht="16.95" customHeight="1">
      <c r="A17" s="7"/>
      <c r="B17" s="7" t="s">
        <v>17</v>
      </c>
      <c r="C17" s="23"/>
      <c r="D17" s="29">
        <v>282651000</v>
      </c>
      <c r="E17" s="29">
        <v>540000</v>
      </c>
      <c r="F17" s="34"/>
      <c r="G17" s="39">
        <v>7290000</v>
      </c>
      <c r="H17" s="29">
        <v>240000</v>
      </c>
      <c r="I17" s="34"/>
      <c r="J17" s="39">
        <v>2620000</v>
      </c>
      <c r="K17" s="52">
        <f>IF(ISNUMBER((J17/D17)*100),(J17/D17)*100,"-")</f>
        <v>0.926938167563532</v>
      </c>
      <c r="L17" s="55"/>
      <c r="M17" s="59"/>
      <c r="N17" s="7" t="s">
        <v>69</v>
      </c>
      <c r="O17" s="23"/>
      <c r="P17" s="29">
        <v>107886000000</v>
      </c>
      <c r="Q17" s="29">
        <v>0</v>
      </c>
      <c r="R17" s="67"/>
      <c r="S17" s="67">
        <v>0</v>
      </c>
      <c r="T17" s="29">
        <v>0</v>
      </c>
      <c r="U17" s="67"/>
      <c r="V17" s="39">
        <v>43000000000</v>
      </c>
      <c r="W17" s="75">
        <f>IF(ISNUMBER((V17/P17)*100),(V17/P17)*100,"-")</f>
        <v>39.8568859722299</v>
      </c>
      <c r="X17" s="55"/>
    </row>
    <row r="18" spans="1:24" ht="16.95" customHeight="1">
      <c r="A18" s="7"/>
      <c r="B18" s="7" t="s">
        <v>18</v>
      </c>
      <c r="C18" s="23"/>
      <c r="D18" s="29">
        <v>2822390000</v>
      </c>
      <c r="E18" s="29">
        <v>55125000</v>
      </c>
      <c r="F18" s="34"/>
      <c r="G18" s="39">
        <v>59496000</v>
      </c>
      <c r="H18" s="29">
        <v>76099636</v>
      </c>
      <c r="I18" s="34"/>
      <c r="J18" s="39">
        <v>93863138</v>
      </c>
      <c r="K18" s="52">
        <f>IF(ISNUMBER((J18/D18)*100),(J18/D18)*100,"-")</f>
        <v>3.32566151382339</v>
      </c>
      <c r="L18" s="55"/>
      <c r="M18" s="7"/>
      <c r="N18" s="7" t="s">
        <v>70</v>
      </c>
      <c r="O18" s="23"/>
      <c r="P18" s="29">
        <v>98000000000</v>
      </c>
      <c r="Q18" s="29">
        <v>0</v>
      </c>
      <c r="R18" s="67"/>
      <c r="S18" s="67">
        <v>0</v>
      </c>
      <c r="T18" s="29">
        <v>0</v>
      </c>
      <c r="U18" s="67"/>
      <c r="V18" s="39">
        <v>43000000000</v>
      </c>
      <c r="W18" s="75">
        <f>IF(ISNUMBER((V18/P18)*100),(V18/P18)*100,"-")</f>
        <v>43.8775510204082</v>
      </c>
      <c r="X18" s="55"/>
    </row>
    <row r="19" spans="1:24" ht="16.95" customHeight="1">
      <c r="A19" s="7" t="s">
        <v>6</v>
      </c>
      <c r="B19" s="7"/>
      <c r="C19" s="24"/>
      <c r="D19" s="29">
        <f>SUM(D20:D37,P7:P15)</f>
        <v>142203175000</v>
      </c>
      <c r="E19" s="29">
        <f>SUM(E20:E37,Q7:Q15)</f>
        <v>10921074110</v>
      </c>
      <c r="F19" s="34"/>
      <c r="G19" s="39">
        <f>SUM(G20:G37,S7:S15)</f>
        <v>35190776490</v>
      </c>
      <c r="H19" s="29">
        <f>SUM(H20:H37,T7:T15)</f>
        <v>8157393761</v>
      </c>
      <c r="I19" s="34"/>
      <c r="J19" s="39">
        <f>SUM(J20:J37,V7:V15)</f>
        <v>23766577044</v>
      </c>
      <c r="K19" s="52">
        <f>IF(ISNUMBER((J19/D19)*100),(J19/D19)*100,"-")</f>
        <v>16.7131128007515</v>
      </c>
      <c r="L19" s="55"/>
      <c r="M19" s="7"/>
      <c r="N19" s="7" t="s">
        <v>71</v>
      </c>
      <c r="O19" s="23"/>
      <c r="P19" s="29">
        <v>0</v>
      </c>
      <c r="Q19" s="29">
        <v>0</v>
      </c>
      <c r="R19" s="67"/>
      <c r="S19" s="67">
        <v>0</v>
      </c>
      <c r="T19" s="29">
        <v>0</v>
      </c>
      <c r="U19" s="67"/>
      <c r="V19" s="39">
        <v>0</v>
      </c>
      <c r="W19" s="76">
        <v>0</v>
      </c>
      <c r="X19" s="55"/>
    </row>
    <row r="20" spans="1:24" ht="16.95" customHeight="1">
      <c r="A20" s="7"/>
      <c r="B20" s="7" t="s">
        <v>19</v>
      </c>
      <c r="C20" s="23"/>
      <c r="D20" s="29">
        <v>796858000</v>
      </c>
      <c r="E20" s="29">
        <v>56021000</v>
      </c>
      <c r="F20" s="34"/>
      <c r="G20" s="39">
        <v>196430000</v>
      </c>
      <c r="H20" s="29">
        <v>50077812</v>
      </c>
      <c r="I20" s="34"/>
      <c r="J20" s="39">
        <v>155748702</v>
      </c>
      <c r="K20" s="52">
        <f>IF(ISNUMBER((J20/D20)*100),(J20/D20)*100,"-")</f>
        <v>19.5453521204531</v>
      </c>
      <c r="L20" s="55"/>
      <c r="M20" s="7" t="s">
        <v>51</v>
      </c>
      <c r="N20" s="59"/>
      <c r="O20" s="23"/>
      <c r="P20" s="29">
        <f>((D8-D19)-P18)+P17+P19</f>
        <v>0</v>
      </c>
      <c r="Q20" s="64">
        <f>((E8-E19)-Q18)+Q17+Q19</f>
        <v>-1221793110</v>
      </c>
      <c r="R20" s="67"/>
      <c r="S20" s="72">
        <f>((G8-G19)-S18)+S17+S19</f>
        <v>-18278764240</v>
      </c>
      <c r="T20" s="72">
        <f>((H8-H19)-T18)+T17+T19</f>
        <v>-587615245</v>
      </c>
      <c r="U20" s="67"/>
      <c r="V20" s="72">
        <f>((J8-J19)-V18)+V17+V19</f>
        <v>-8024009028</v>
      </c>
      <c r="W20" s="78" t="s">
        <v>77</v>
      </c>
      <c r="X20" s="81"/>
    </row>
    <row r="21" spans="1:24" ht="16.95" customHeight="1">
      <c r="A21" s="7"/>
      <c r="B21" s="17" t="s">
        <v>20</v>
      </c>
      <c r="C21" s="23"/>
      <c r="D21" s="29">
        <v>7444933000</v>
      </c>
      <c r="E21" s="29">
        <v>438180000</v>
      </c>
      <c r="F21" s="34"/>
      <c r="G21" s="39">
        <v>1652730000</v>
      </c>
      <c r="H21" s="29">
        <v>328788663</v>
      </c>
      <c r="I21" s="34"/>
      <c r="J21" s="39">
        <v>1016002136</v>
      </c>
      <c r="K21" s="52">
        <f>IF(ISNUMBER((J21/D21)*100),(J21/D21)*100,"-")</f>
        <v>13.6468942836692</v>
      </c>
      <c r="L21" s="55"/>
      <c r="M21" s="7" t="s">
        <v>52</v>
      </c>
      <c r="N21" s="7"/>
      <c r="O21" s="24"/>
      <c r="P21" s="65"/>
      <c r="Q21" s="65"/>
      <c r="R21" s="68"/>
      <c r="S21" s="68"/>
      <c r="T21" s="65"/>
      <c r="U21" s="68"/>
      <c r="V21" s="74"/>
      <c r="W21" s="68"/>
      <c r="X21" s="55"/>
    </row>
    <row r="22" spans="1:24" ht="16.95" customHeight="1">
      <c r="A22" s="7"/>
      <c r="B22" s="7" t="s">
        <v>21</v>
      </c>
      <c r="C22" s="23"/>
      <c r="D22" s="29">
        <v>1553654000</v>
      </c>
      <c r="E22" s="29">
        <v>130198000</v>
      </c>
      <c r="F22" s="34"/>
      <c r="G22" s="39">
        <v>430081000</v>
      </c>
      <c r="H22" s="29">
        <v>95382613</v>
      </c>
      <c r="I22" s="34"/>
      <c r="J22" s="39">
        <v>284451399</v>
      </c>
      <c r="K22" s="52">
        <f>IF(ISNUMBER((J22/D22)*100),(J22/D22)*100,"-")</f>
        <v>18.3085422494326</v>
      </c>
      <c r="L22" s="55"/>
      <c r="M22" s="7" t="s">
        <v>53</v>
      </c>
      <c r="N22" s="7"/>
      <c r="O22" s="23"/>
      <c r="P22" s="29">
        <v>0</v>
      </c>
      <c r="Q22" s="29">
        <v>0</v>
      </c>
      <c r="R22" s="67"/>
      <c r="S22" s="67">
        <v>0</v>
      </c>
      <c r="T22" s="29">
        <v>0</v>
      </c>
      <c r="U22" s="67"/>
      <c r="V22" s="39">
        <v>0</v>
      </c>
      <c r="W22" s="76">
        <v>0</v>
      </c>
      <c r="X22" s="55"/>
    </row>
    <row r="23" spans="1:24" ht="16.95" customHeight="1">
      <c r="A23" s="7"/>
      <c r="B23" s="7" t="s">
        <v>22</v>
      </c>
      <c r="C23" s="23"/>
      <c r="D23" s="29">
        <v>987668000</v>
      </c>
      <c r="E23" s="29">
        <v>13029000</v>
      </c>
      <c r="F23" s="34"/>
      <c r="G23" s="39">
        <v>365288000</v>
      </c>
      <c r="H23" s="29">
        <v>275367210</v>
      </c>
      <c r="I23" s="34"/>
      <c r="J23" s="39">
        <v>303114033</v>
      </c>
      <c r="K23" s="52">
        <f>IF(ISNUMBER((J23/D23)*100),(J23/D23)*100,"-")</f>
        <v>30.6898707865396</v>
      </c>
      <c r="L23" s="55"/>
      <c r="M23" s="7" t="s">
        <v>54</v>
      </c>
      <c r="N23" s="7"/>
      <c r="O23" s="23"/>
      <c r="P23" s="29">
        <v>0</v>
      </c>
      <c r="Q23" s="29">
        <v>0</v>
      </c>
      <c r="R23" s="67"/>
      <c r="S23" s="67">
        <v>0</v>
      </c>
      <c r="T23" s="29">
        <v>0</v>
      </c>
      <c r="U23" s="67"/>
      <c r="V23" s="39">
        <v>0</v>
      </c>
      <c r="W23" s="76">
        <v>0</v>
      </c>
      <c r="X23" s="55"/>
    </row>
    <row r="24" spans="1:24" ht="16.95" customHeight="1">
      <c r="A24" s="7"/>
      <c r="B24" s="7" t="s">
        <v>23</v>
      </c>
      <c r="C24" s="23"/>
      <c r="D24" s="29">
        <v>55348604000</v>
      </c>
      <c r="E24" s="29">
        <v>4282039000</v>
      </c>
      <c r="F24" s="34"/>
      <c r="G24" s="39">
        <v>14939849000</v>
      </c>
      <c r="H24" s="29">
        <v>3912565133</v>
      </c>
      <c r="I24" s="34"/>
      <c r="J24" s="39">
        <v>13723234510</v>
      </c>
      <c r="K24" s="52">
        <f>IF(ISNUMBER((J24/D24)*100),(J24/D24)*100,"-")</f>
        <v>24.7941836256611</v>
      </c>
      <c r="L24" s="55"/>
      <c r="M24" s="7" t="s">
        <v>55</v>
      </c>
      <c r="N24" s="7"/>
      <c r="O24" s="23"/>
      <c r="P24" s="29"/>
      <c r="Q24" s="29"/>
      <c r="R24" s="67"/>
      <c r="S24" s="67"/>
      <c r="T24" s="29"/>
      <c r="U24" s="67"/>
      <c r="V24" s="39"/>
      <c r="W24" s="67"/>
      <c r="X24" s="55"/>
    </row>
    <row r="25" spans="1:24" ht="16.95" customHeight="1">
      <c r="A25" s="7"/>
      <c r="B25" s="7" t="s">
        <v>24</v>
      </c>
      <c r="C25" s="24"/>
      <c r="D25" s="29">
        <v>773439000</v>
      </c>
      <c r="E25" s="29">
        <v>37696500</v>
      </c>
      <c r="F25" s="35"/>
      <c r="G25" s="39">
        <v>153063000</v>
      </c>
      <c r="H25" s="29">
        <v>27448870</v>
      </c>
      <c r="I25" s="35"/>
      <c r="J25" s="39">
        <v>89598864</v>
      </c>
      <c r="K25" s="52">
        <f>IF(ISNUMBER((J25/D25)*100),(J25/D25)*100,"-")</f>
        <v>11.5844771210141</v>
      </c>
      <c r="L25" s="55"/>
      <c r="M25" s="7"/>
      <c r="N25" s="7" t="s">
        <v>69</v>
      </c>
      <c r="O25" s="23"/>
      <c r="P25" s="29">
        <v>0</v>
      </c>
      <c r="Q25" s="29">
        <v>0</v>
      </c>
      <c r="R25" s="67"/>
      <c r="S25" s="67">
        <v>0</v>
      </c>
      <c r="T25" s="29">
        <v>0</v>
      </c>
      <c r="U25" s="67"/>
      <c r="V25" s="39">
        <v>0</v>
      </c>
      <c r="W25" s="76">
        <v>0</v>
      </c>
      <c r="X25" s="55"/>
    </row>
    <row r="26" spans="1:24" ht="16.95" customHeight="1">
      <c r="A26" s="7"/>
      <c r="B26" s="7" t="s">
        <v>25</v>
      </c>
      <c r="C26" s="24"/>
      <c r="D26" s="29">
        <v>9291255000</v>
      </c>
      <c r="E26" s="29">
        <v>844429000</v>
      </c>
      <c r="F26" s="35"/>
      <c r="G26" s="39">
        <v>2911618000</v>
      </c>
      <c r="H26" s="29">
        <v>41557996</v>
      </c>
      <c r="I26" s="35"/>
      <c r="J26" s="39">
        <v>279838406</v>
      </c>
      <c r="K26" s="52">
        <f>IF(ISNUMBER((J26/D26)*100),(J26/D26)*100,"-")</f>
        <v>3.01184722623585</v>
      </c>
      <c r="L26" s="55"/>
      <c r="M26" s="7" t="s">
        <v>51</v>
      </c>
      <c r="N26" s="7"/>
      <c r="O26" s="23"/>
      <c r="P26" s="29">
        <f>P22-P23+P25</f>
        <v>0</v>
      </c>
      <c r="Q26" s="29">
        <f>Q22-Q23+Q25</f>
        <v>0</v>
      </c>
      <c r="R26" s="67"/>
      <c r="S26" s="39">
        <f>S22-S23+S25</f>
        <v>0</v>
      </c>
      <c r="T26" s="29">
        <f>T22-T23+T25</f>
        <v>0</v>
      </c>
      <c r="U26" s="67"/>
      <c r="V26" s="39">
        <f>V22-V23+V25</f>
        <v>0</v>
      </c>
      <c r="W26" s="76">
        <v>0</v>
      </c>
      <c r="X26" s="81"/>
    </row>
    <row r="27" spans="1:24" ht="16.95" customHeight="1">
      <c r="A27" s="7"/>
      <c r="B27" s="7" t="s">
        <v>26</v>
      </c>
      <c r="C27" s="24"/>
      <c r="D27" s="29">
        <v>6179063000</v>
      </c>
      <c r="E27" s="29">
        <v>853028000</v>
      </c>
      <c r="F27" s="35"/>
      <c r="G27" s="39">
        <v>948820000</v>
      </c>
      <c r="H27" s="29">
        <v>26808757</v>
      </c>
      <c r="I27" s="35"/>
      <c r="J27" s="39">
        <v>81424001</v>
      </c>
      <c r="K27" s="52">
        <f>IF(ISNUMBER((J27/D27)*100),(J27/D27)*100,"-")</f>
        <v>1.31774026256084</v>
      </c>
      <c r="L27" s="55"/>
      <c r="M27" s="7" t="s">
        <v>56</v>
      </c>
      <c r="N27" s="7"/>
      <c r="O27" s="24"/>
      <c r="P27" s="29"/>
      <c r="Q27" s="29"/>
      <c r="R27" s="68"/>
      <c r="S27" s="39"/>
      <c r="T27" s="29"/>
      <c r="U27" s="68"/>
      <c r="V27" s="39"/>
      <c r="W27" s="77"/>
      <c r="X27" s="81"/>
    </row>
    <row r="28" spans="1:24" ht="16.95" customHeight="1">
      <c r="A28" s="7"/>
      <c r="B28" s="7" t="s">
        <v>27</v>
      </c>
      <c r="C28" s="23"/>
      <c r="D28" s="29">
        <v>1400397000</v>
      </c>
      <c r="E28" s="29">
        <v>86913000</v>
      </c>
      <c r="F28" s="34"/>
      <c r="G28" s="39">
        <v>245651000</v>
      </c>
      <c r="H28" s="29">
        <v>103454486</v>
      </c>
      <c r="I28" s="34"/>
      <c r="J28" s="39">
        <v>168869379</v>
      </c>
      <c r="K28" s="52">
        <f>IF(ISNUMBER((J28/D28)*100),(J28/D28)*100,"-")</f>
        <v>12.0586790031684</v>
      </c>
      <c r="L28" s="55"/>
      <c r="M28" s="7" t="s">
        <v>53</v>
      </c>
      <c r="N28" s="7"/>
      <c r="O28" s="24"/>
      <c r="P28" s="65">
        <v>13953865283</v>
      </c>
      <c r="Q28" s="65">
        <v>0</v>
      </c>
      <c r="R28" s="68"/>
      <c r="S28" s="68">
        <v>0</v>
      </c>
      <c r="T28" s="65">
        <v>209061461</v>
      </c>
      <c r="U28" s="68"/>
      <c r="V28" s="74">
        <v>693091504</v>
      </c>
      <c r="W28" s="75">
        <f>IF(ISNUMBER((V28/P28)*100),(V28/P28)*100,"-")</f>
        <v>4.96702160973557</v>
      </c>
      <c r="X28" s="81"/>
    </row>
    <row r="29" spans="1:24" ht="16.95" customHeight="1">
      <c r="A29" s="7"/>
      <c r="B29" s="7" t="s">
        <v>28</v>
      </c>
      <c r="C29" s="23"/>
      <c r="D29" s="29">
        <v>2312533000</v>
      </c>
      <c r="E29" s="29">
        <v>139565000</v>
      </c>
      <c r="F29" s="34"/>
      <c r="G29" s="39">
        <v>222331000</v>
      </c>
      <c r="H29" s="29">
        <v>113106352</v>
      </c>
      <c r="I29" s="34"/>
      <c r="J29" s="39">
        <v>159263413</v>
      </c>
      <c r="K29" s="52">
        <f>IF(ISNUMBER((J29/D29)*100),(J29/D29)*100,"-")</f>
        <v>6.88696822921013</v>
      </c>
      <c r="L29" s="55"/>
      <c r="M29" s="7" t="s">
        <v>54</v>
      </c>
      <c r="N29" s="7"/>
      <c r="O29" s="24"/>
      <c r="P29" s="29">
        <v>18165910604</v>
      </c>
      <c r="Q29" s="29">
        <v>0</v>
      </c>
      <c r="R29" s="67"/>
      <c r="S29" s="67">
        <v>0</v>
      </c>
      <c r="T29" s="29">
        <v>724555534</v>
      </c>
      <c r="U29" s="67"/>
      <c r="V29" s="39">
        <v>725072238</v>
      </c>
      <c r="W29" s="75">
        <f>IF(ISNUMBER((V29/P29)*100),(V29/P29)*100,"-")</f>
        <v>3.99138944259884</v>
      </c>
      <c r="X29" s="55"/>
    </row>
    <row r="30" spans="1:24" ht="16.95" customHeight="1">
      <c r="A30" s="7"/>
      <c r="B30" s="7" t="s">
        <v>29</v>
      </c>
      <c r="C30" s="23"/>
      <c r="D30" s="29">
        <v>546990000</v>
      </c>
      <c r="E30" s="29">
        <v>46512000</v>
      </c>
      <c r="F30" s="34"/>
      <c r="G30" s="39">
        <v>81091000</v>
      </c>
      <c r="H30" s="29">
        <v>43088171</v>
      </c>
      <c r="I30" s="34"/>
      <c r="J30" s="39">
        <v>65307857</v>
      </c>
      <c r="K30" s="52">
        <f>IF(ISNUMBER((J30/D30)*100),(J30/D30)*100,"-")</f>
        <v>11.9394974313973</v>
      </c>
      <c r="L30" s="55"/>
      <c r="M30" s="7" t="s">
        <v>55</v>
      </c>
      <c r="N30" s="7"/>
      <c r="O30" s="23"/>
      <c r="P30" s="29"/>
      <c r="Q30" s="29"/>
      <c r="R30" s="67"/>
      <c r="S30" s="67"/>
      <c r="T30" s="29">
        <v>0</v>
      </c>
      <c r="U30" s="67"/>
      <c r="V30" s="39">
        <v>0</v>
      </c>
      <c r="W30" s="76"/>
      <c r="X30" s="55"/>
    </row>
    <row r="31" spans="1:24" ht="16.95" customHeight="1">
      <c r="A31" s="7"/>
      <c r="B31" s="7" t="s">
        <v>30</v>
      </c>
      <c r="C31" s="24"/>
      <c r="D31" s="29">
        <v>16219682000</v>
      </c>
      <c r="E31" s="29">
        <v>1215171000</v>
      </c>
      <c r="F31" s="35"/>
      <c r="G31" s="39">
        <v>3159009000</v>
      </c>
      <c r="H31" s="29">
        <v>912288338</v>
      </c>
      <c r="I31" s="35"/>
      <c r="J31" s="39">
        <v>1218265467</v>
      </c>
      <c r="K31" s="52">
        <f>IF(ISNUMBER((J31/D31)*100),(J31/D31)*100,"-")</f>
        <v>7.51103176375468</v>
      </c>
      <c r="L31" s="55"/>
      <c r="M31" s="7"/>
      <c r="N31" s="7" t="s">
        <v>69</v>
      </c>
      <c r="O31" s="23"/>
      <c r="P31" s="29">
        <v>15212262113</v>
      </c>
      <c r="Q31" s="29">
        <v>0</v>
      </c>
      <c r="R31" s="67"/>
      <c r="S31" s="67">
        <v>0</v>
      </c>
      <c r="T31" s="29">
        <v>0</v>
      </c>
      <c r="U31" s="67"/>
      <c r="V31" s="39">
        <v>0</v>
      </c>
      <c r="W31" s="76">
        <f>IF(ISNUMBER((V31/P31)*100),(V31/P31)*100,"-")</f>
        <v>0</v>
      </c>
      <c r="X31" s="55"/>
    </row>
    <row r="32" spans="1:24" ht="16.95" customHeight="1">
      <c r="A32" s="7"/>
      <c r="B32" s="7" t="s">
        <v>31</v>
      </c>
      <c r="C32" s="23"/>
      <c r="D32" s="29">
        <v>449189000</v>
      </c>
      <c r="E32" s="29">
        <v>22852000</v>
      </c>
      <c r="F32" s="34"/>
      <c r="G32" s="39">
        <v>105779000</v>
      </c>
      <c r="H32" s="29">
        <v>19321679</v>
      </c>
      <c r="I32" s="34"/>
      <c r="J32" s="39">
        <v>73961467</v>
      </c>
      <c r="K32" s="52">
        <f>IF(ISNUMBER((J32/D32)*100),(J32/D32)*100,"-")</f>
        <v>16.4655561467445</v>
      </c>
      <c r="L32" s="55"/>
      <c r="M32" s="7"/>
      <c r="N32" s="7"/>
      <c r="O32" s="23"/>
      <c r="P32" s="29"/>
      <c r="Q32" s="29"/>
      <c r="R32" s="67"/>
      <c r="S32" s="67"/>
      <c r="T32" s="29"/>
      <c r="U32" s="67"/>
      <c r="V32" s="39"/>
      <c r="W32" s="77"/>
      <c r="X32" s="81"/>
    </row>
    <row r="33" spans="1:24" ht="16.95" customHeight="1">
      <c r="A33" s="7"/>
      <c r="B33" s="7" t="s">
        <v>32</v>
      </c>
      <c r="C33" s="23"/>
      <c r="D33" s="29">
        <v>10481150000</v>
      </c>
      <c r="E33" s="29">
        <v>751732000</v>
      </c>
      <c r="F33" s="34"/>
      <c r="G33" s="39">
        <v>3467902000</v>
      </c>
      <c r="H33" s="29">
        <v>664418611</v>
      </c>
      <c r="I33" s="34"/>
      <c r="J33" s="39">
        <v>2364424525</v>
      </c>
      <c r="K33" s="52">
        <f>IF(ISNUMBER((J33/D33)*100),(J33/D33)*100,"-")</f>
        <v>22.5588272756329</v>
      </c>
      <c r="L33" s="55"/>
      <c r="M33" s="7"/>
      <c r="N33" s="7"/>
      <c r="O33" s="24"/>
      <c r="P33" s="29"/>
      <c r="Q33" s="29"/>
      <c r="R33" s="67"/>
      <c r="S33" s="67"/>
      <c r="T33" s="29"/>
      <c r="U33" s="67"/>
      <c r="V33" s="39"/>
      <c r="W33" s="77"/>
      <c r="X33" s="55"/>
    </row>
    <row r="34" spans="1:24" ht="16.95" customHeight="1">
      <c r="A34" s="7"/>
      <c r="B34" s="7" t="s">
        <v>33</v>
      </c>
      <c r="C34" s="23"/>
      <c r="D34" s="29">
        <v>2674901000</v>
      </c>
      <c r="E34" s="29">
        <v>201383000</v>
      </c>
      <c r="F34" s="34"/>
      <c r="G34" s="39">
        <v>869239000</v>
      </c>
      <c r="H34" s="29">
        <v>172645129</v>
      </c>
      <c r="I34" s="34"/>
      <c r="J34" s="39">
        <v>563726014</v>
      </c>
      <c r="K34" s="52">
        <f>IF(ISNUMBER((J34/D34)*100),(J34/D34)*100,"-")</f>
        <v>21.0746496412391</v>
      </c>
      <c r="L34" s="55"/>
      <c r="M34" s="7"/>
      <c r="N34" s="7"/>
      <c r="O34" s="23"/>
      <c r="P34" s="29"/>
      <c r="Q34" s="29"/>
      <c r="R34" s="67"/>
      <c r="S34" s="67"/>
      <c r="T34" s="29"/>
      <c r="U34" s="67"/>
      <c r="V34" s="39"/>
      <c r="W34" s="76"/>
      <c r="X34" s="55"/>
    </row>
    <row r="35" spans="1:24" ht="16.95" customHeight="1">
      <c r="A35" s="7"/>
      <c r="B35" s="7" t="s">
        <v>34</v>
      </c>
      <c r="C35" s="23"/>
      <c r="D35" s="29">
        <v>6307034000</v>
      </c>
      <c r="E35" s="29">
        <v>646382000</v>
      </c>
      <c r="F35" s="34"/>
      <c r="G35" s="39">
        <v>1649072000</v>
      </c>
      <c r="H35" s="29">
        <v>708475858</v>
      </c>
      <c r="I35" s="34"/>
      <c r="J35" s="39">
        <v>965190218</v>
      </c>
      <c r="K35" s="52">
        <f>IF(ISNUMBER((J35/D35)*100),(J35/D35)*100,"-")</f>
        <v>15.3033932907291</v>
      </c>
      <c r="L35" s="55"/>
      <c r="M35" s="7"/>
      <c r="N35" s="7"/>
      <c r="O35" s="23"/>
      <c r="P35" s="29"/>
      <c r="Q35" s="29"/>
      <c r="R35" s="67"/>
      <c r="S35" s="67"/>
      <c r="T35" s="29"/>
      <c r="U35" s="67"/>
      <c r="V35" s="39"/>
      <c r="W35" s="76"/>
      <c r="X35" s="55"/>
    </row>
    <row r="36" spans="1:24" ht="16.95" customHeight="1">
      <c r="A36" s="7"/>
      <c r="B36" s="7" t="s">
        <v>35</v>
      </c>
      <c r="C36" s="23"/>
      <c r="D36" s="29">
        <v>5690888000</v>
      </c>
      <c r="E36" s="29">
        <v>310555000</v>
      </c>
      <c r="F36" s="34"/>
      <c r="G36" s="39">
        <v>1205985000</v>
      </c>
      <c r="H36" s="29">
        <v>231096216</v>
      </c>
      <c r="I36" s="34"/>
      <c r="J36" s="39">
        <v>955994949</v>
      </c>
      <c r="K36" s="52">
        <f>IF(ISNUMBER((J36/D36)*100),(J36/D36)*100,"-")</f>
        <v>16.7986955462838</v>
      </c>
      <c r="L36" s="55"/>
      <c r="M36" s="7"/>
      <c r="N36" s="7"/>
      <c r="O36" s="23"/>
      <c r="P36" s="29"/>
      <c r="Q36" s="29"/>
      <c r="R36" s="67"/>
      <c r="S36" s="67"/>
      <c r="T36" s="29"/>
      <c r="U36" s="67"/>
      <c r="V36" s="39"/>
      <c r="W36" s="76"/>
      <c r="X36" s="55"/>
    </row>
    <row r="37" spans="1:24" ht="16.95" customHeight="1">
      <c r="A37" s="8"/>
      <c r="B37" s="8" t="s">
        <v>36</v>
      </c>
      <c r="C37" s="25"/>
      <c r="D37" s="30">
        <v>1285925000</v>
      </c>
      <c r="E37" s="30">
        <v>61871000</v>
      </c>
      <c r="F37" s="36"/>
      <c r="G37" s="40">
        <v>238739000</v>
      </c>
      <c r="H37" s="30">
        <v>52648726</v>
      </c>
      <c r="I37" s="36"/>
      <c r="J37" s="40">
        <v>137898258</v>
      </c>
      <c r="K37" s="53">
        <f>IF(ISNUMBER((J37/D37)*100),(J37/D37)*100,"-")</f>
        <v>10.723662577522</v>
      </c>
      <c r="L37" s="56"/>
      <c r="M37" s="8"/>
      <c r="N37" s="8"/>
      <c r="O37" s="25"/>
      <c r="P37" s="30"/>
      <c r="Q37" s="30"/>
      <c r="R37" s="71"/>
      <c r="S37" s="71"/>
      <c r="T37" s="30"/>
      <c r="U37" s="71"/>
      <c r="V37" s="40"/>
      <c r="W37" s="79"/>
      <c r="X37" s="56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7"/>
      <c r="M38" s="7"/>
      <c r="N38" s="19"/>
      <c r="O38" s="26"/>
      <c r="P38" s="26"/>
      <c r="Q38" s="26"/>
      <c r="R38" s="26"/>
      <c r="S38" s="26"/>
      <c r="T38" s="26"/>
      <c r="U38" s="45"/>
      <c r="V38" s="26" t="s">
        <v>75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57</v>
      </c>
      <c r="N39" s="19"/>
      <c r="O39" s="19"/>
      <c r="P39" s="5" t="s">
        <v>72</v>
      </c>
      <c r="Q39" s="5"/>
      <c r="R39" s="5"/>
      <c r="S39" s="41" t="s">
        <v>73</v>
      </c>
      <c r="T39" s="43"/>
      <c r="U39" s="45"/>
      <c r="V39" s="5" t="s">
        <v>76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8"/>
      <c r="M40" s="5"/>
      <c r="N40" s="19"/>
      <c r="O40" s="19"/>
      <c r="P40" s="5"/>
      <c r="Q40" s="5"/>
      <c r="R40" s="5"/>
      <c r="S40" s="41" t="s">
        <v>74</v>
      </c>
      <c r="T40" s="44"/>
      <c r="U40" s="45"/>
      <c r="V40" s="5"/>
      <c r="W40" s="5"/>
      <c r="X40" s="58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58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59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/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  <mergeCell ref="A5:C6"/>
    <mergeCell ref="K5:L6"/>
    <mergeCell ref="I6:J6"/>
    <mergeCell ref="F6:G6"/>
    <mergeCell ref="H5:J5"/>
    <mergeCell ref="E5:G5"/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</mergeCells>
  <printOptions/>
  <pageMargins left="0.31496062992126" right="0.31496062992126" top="0.354330708661417" bottom="0.15748031496063" header="0.31496062992126" footer="0.31496062992126"/>
  <pageSetup fitToHeight="0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