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55" activeTab="0"/>
  </bookViews>
  <sheets>
    <sheet name="表" sheetId="1" r:id="rId1"/>
  </sheets>
  <definedNames>
    <definedName name="月份">#REF!</definedName>
  </definedNames>
  <calcPr calcId="162913"/>
</workbook>
</file>

<file path=xl/sharedStrings.xml><?xml version="1.0" encoding="utf-8"?>
<sst xmlns="http://schemas.openxmlformats.org/spreadsheetml/2006/main" count="88" uniqueCount="62">
  <si>
    <t>公開類</t>
  </si>
  <si>
    <t>半年報</t>
  </si>
  <si>
    <t xml:space="preserve">臺中市新建工程處所管道路新建工程 </t>
  </si>
  <si>
    <t>中華民國  110  年  1  月至  6  月</t>
  </si>
  <si>
    <t>工程名稱</t>
  </si>
  <si>
    <t xml:space="preserve"> 總計</t>
  </si>
  <si>
    <t>新建1
東區10M-400道路開闢工程(銜接臺中糖廠區段徵收工程聯外道路)</t>
  </si>
  <si>
    <t>新建2
五權南一路開闢工程(美村南路至南和一街)</t>
  </si>
  <si>
    <t>新建3
西屯區中康街至同榮路239巷打通工程</t>
  </si>
  <si>
    <t>新建4
西屯區宏福巷(福科路至福林路)打通工程</t>
  </si>
  <si>
    <t>新建5
北屯區南興北一路打通至北屯路道路開闢工程</t>
  </si>
  <si>
    <t>新建6
北屯區東光路(軍福十九路口)計畫道路開闢工程</t>
  </si>
  <si>
    <t>新建7
烏日區公園路396巷銜接公園路352巷道路打通工程</t>
  </si>
  <si>
    <t>新建8
清水區10-19-3號(康榔三街33巷)計畫道路開闢工程</t>
  </si>
  <si>
    <t>新建9
清水區10-4-1號(五權路448巷)計畫道路開闢工程</t>
  </si>
  <si>
    <t>新建10
清水區15-30-2號(南華路東西向)銜接計畫道路工程</t>
  </si>
  <si>
    <t>新建11
梧棲區10-23-1(大仁路97巷北側)計畫道路工程</t>
  </si>
  <si>
    <t>新建12
梧棲區10-26-2號計畫道路開闢工程</t>
  </si>
  <si>
    <t>新建13
沙鹿區保成路延伸道路(南北向)計畫道路開闢工程</t>
  </si>
  <si>
    <t>新建14
大雅區雅環路一段300巷至雅環路一段332巷打通工程</t>
  </si>
  <si>
    <t>填表</t>
  </si>
  <si>
    <t>資料來源：由本處土木工程科依據道路新建工程統計資料冊編製。</t>
  </si>
  <si>
    <t>填表說明︰本表編製1份，並依統計法規定永久保存，資料透過網際網路上傳至「臺中市公務統計行政管理系統」。</t>
  </si>
  <si>
    <t>半年終了次次月15日前編報</t>
  </si>
  <si>
    <t>實施概要
(施作路段起訖點
或施工內容)</t>
  </si>
  <si>
    <t>忠孝路至復興路四段</t>
  </si>
  <si>
    <t>美村南路至南和一街</t>
  </si>
  <si>
    <t>中康街至同榮路239巷</t>
  </si>
  <si>
    <t>道路新闢</t>
  </si>
  <si>
    <t>南興北一路打通至北屯路</t>
  </si>
  <si>
    <t>東光路(軍福十九路口)</t>
  </si>
  <si>
    <t>公園路396巷銜接公園路352巷</t>
  </si>
  <si>
    <t>審核</t>
  </si>
  <si>
    <t>預算
年度</t>
  </si>
  <si>
    <t>107
109</t>
  </si>
  <si>
    <t>109
110</t>
  </si>
  <si>
    <t>工程費</t>
  </si>
  <si>
    <t>(千元)</t>
  </si>
  <si>
    <t>預定目標</t>
  </si>
  <si>
    <t>長度</t>
  </si>
  <si>
    <t>(公尺)</t>
  </si>
  <si>
    <t>業務主管人員</t>
  </si>
  <si>
    <t>主辦統計人員</t>
  </si>
  <si>
    <t>寬度</t>
  </si>
  <si>
    <t>總面積</t>
  </si>
  <si>
    <t>(平方公尺)</t>
  </si>
  <si>
    <t>實際完成</t>
  </si>
  <si>
    <t>機關首長</t>
  </si>
  <si>
    <t>人行道</t>
  </si>
  <si>
    <t>1.05-1.9</t>
  </si>
  <si>
    <t>自行車道</t>
  </si>
  <si>
    <t>編製機關</t>
  </si>
  <si>
    <t>表　　號</t>
  </si>
  <si>
    <t>工期</t>
  </si>
  <si>
    <t>開工
年月</t>
  </si>
  <si>
    <t>臺中市新建工程處</t>
  </si>
  <si>
    <t>20535-01-04-2</t>
  </si>
  <si>
    <t>預定
完工
年月</t>
  </si>
  <si>
    <t>實際
完工
年月</t>
  </si>
  <si>
    <t>單位：千元、公尺、平方公尺</t>
  </si>
  <si>
    <t>驗收合格年月</t>
  </si>
  <si>
    <t>中華民國 110  年   7 月 29   日編製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</si>
</sst>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_(* #,##0_);_(* \(#,##0\);_(* &quot;-&quot;_);_(@_)"/>
    <numFmt numFmtId="177" formatCode="#,##0_);[Red]\(#,##0\)"/>
    <numFmt numFmtId="178" formatCode="_(* #,##0.000_);_(* \(#,##0.000\);_(* &quot;-&quot;_);_(@_)"/>
    <numFmt numFmtId="179" formatCode="_(* #,##0.0_);_(* \(#,##0.0\);_(* &quot;-&quot;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1"/>
      <name val="新細明體"/>
      <family val="1"/>
    </font>
    <font>
      <sz val="10"/>
      <color theme="1"/>
      <name val="標楷體"/>
      <family val="4"/>
    </font>
    <font>
      <sz val="16"/>
      <color theme="1"/>
      <name val="標楷體"/>
      <family val="4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標楷體"/>
      <family val="4"/>
    </font>
    <font>
      <sz val="10"/>
      <color theme="1"/>
      <name val="微軟正黑體"/>
      <family val="2"/>
    </font>
    <font>
      <sz val="9"/>
      <color theme="1"/>
      <name val="標楷體"/>
      <family val="4"/>
    </font>
    <font>
      <b/>
      <sz val="14"/>
      <color theme="1"/>
      <name val="Arial Narrow"/>
      <family val="2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76" fontId="2" fillId="0" borderId="0" applyFont="0" applyFill="0" applyBorder="0" applyAlignment="0" applyProtection="0"/>
    <xf numFmtId="0" fontId="3" fillId="0" borderId="0" applyFill="0" applyBorder="0" applyAlignment="0" applyProtection="0"/>
  </cellStyleXfs>
  <cellXfs count="106">
    <xf numFmtId="0" fontId="0" fillId="0" borderId="0" xfId="0" applyNumberFormat="1" applyFont="1" applyFill="1" applyBorder="1" applyAlignment="1" applyProtection="1">
      <alignment/>
      <protection/>
    </xf>
    <xf numFmtId="0" fontId="4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7" fillId="0" borderId="3" xfId="20" applyFont="1" applyBorder="1" applyAlignment="1">
      <alignment horizontal="center" vertical="center"/>
    </xf>
    <xf numFmtId="0" fontId="8" fillId="0" borderId="3" xfId="20" applyFont="1" applyBorder="1" applyAlignment="1">
      <alignment horizontal="left" vertical="center" wrapText="1"/>
    </xf>
    <xf numFmtId="0" fontId="8" fillId="0" borderId="4" xfId="20" applyFont="1" applyBorder="1" applyAlignment="1">
      <alignment horizontal="left" vertical="center" wrapText="1"/>
    </xf>
    <xf numFmtId="0" fontId="9" fillId="0" borderId="0" xfId="20" applyFont="1"/>
    <xf numFmtId="0" fontId="4" fillId="0" borderId="0" xfId="20" applyFont="1" applyAlignment="1">
      <alignment horizontal="left" vertical="center"/>
    </xf>
    <xf numFmtId="0" fontId="4" fillId="0" borderId="0" xfId="20" applyFont="1" applyAlignment="1">
      <alignment vertical="center"/>
    </xf>
    <xf numFmtId="0" fontId="9" fillId="0" borderId="5" xfId="20" applyFont="1" applyBorder="1" applyAlignment="1">
      <alignment horizontal="left" vertical="center"/>
    </xf>
    <xf numFmtId="0" fontId="10" fillId="0" borderId="3" xfId="20" applyFont="1" applyBorder="1" applyAlignment="1">
      <alignment horizontal="center" vertical="center"/>
    </xf>
    <xf numFmtId="0" fontId="10" fillId="0" borderId="3" xfId="20" applyFont="1" applyBorder="1" applyAlignment="1">
      <alignment horizontal="left" vertical="center" wrapText="1"/>
    </xf>
    <xf numFmtId="0" fontId="10" fillId="0" borderId="4" xfId="20" applyFont="1" applyBorder="1" applyAlignment="1">
      <alignment horizontal="left" vertical="center" wrapText="1"/>
    </xf>
    <xf numFmtId="0" fontId="10" fillId="0" borderId="4" xfId="20" applyFont="1" applyBorder="1" applyAlignment="1">
      <alignment horizontal="left" vertical="center"/>
    </xf>
    <xf numFmtId="0" fontId="10" fillId="0" borderId="3" xfId="20" applyFont="1" applyBorder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8" fillId="0" borderId="6" xfId="20" applyFont="1" applyBorder="1" applyAlignment="1">
      <alignment horizontal="center" vertical="center"/>
    </xf>
    <xf numFmtId="0" fontId="8" fillId="0" borderId="3" xfId="20" applyFont="1" applyBorder="1" applyAlignment="1">
      <alignment horizontal="center" vertical="center"/>
    </xf>
    <xf numFmtId="0" fontId="8" fillId="0" borderId="3" xfId="20" applyFont="1" applyBorder="1" applyAlignment="1">
      <alignment horizontal="center" vertical="center" wrapText="1"/>
    </xf>
    <xf numFmtId="0" fontId="8" fillId="0" borderId="4" xfId="20" applyFont="1" applyBorder="1" applyAlignment="1">
      <alignment horizontal="center" vertical="center"/>
    </xf>
    <xf numFmtId="0" fontId="8" fillId="0" borderId="6" xfId="20" applyFont="1" applyBorder="1" applyAlignment="1">
      <alignment vertical="center"/>
    </xf>
    <xf numFmtId="0" fontId="4" fillId="0" borderId="4" xfId="20" applyFont="1" applyBorder="1" applyAlignment="1">
      <alignment horizontal="center" vertical="center"/>
    </xf>
    <xf numFmtId="176" fontId="7" fillId="0" borderId="1" xfId="20" applyNumberFormat="1" applyFont="1" applyBorder="1" applyAlignment="1">
      <alignment horizontal="distributed" vertical="center"/>
    </xf>
    <xf numFmtId="177" fontId="8" fillId="0" borderId="1" xfId="21" applyNumberFormat="1" applyFont="1" applyBorder="1" applyAlignment="1">
      <alignment horizontal="distributed" vertical="center"/>
    </xf>
    <xf numFmtId="177" fontId="8" fillId="0" borderId="7" xfId="21" applyNumberFormat="1" applyFont="1" applyBorder="1" applyAlignment="1">
      <alignment horizontal="right" vertical="center"/>
    </xf>
    <xf numFmtId="177" fontId="8" fillId="0" borderId="1" xfId="21" applyNumberFormat="1" applyFont="1" applyBorder="1" applyAlignment="1">
      <alignment horizontal="right" vertical="center"/>
    </xf>
    <xf numFmtId="178" fontId="7" fillId="0" borderId="1" xfId="20" applyNumberFormat="1" applyFont="1" applyBorder="1" applyAlignment="1">
      <alignment horizontal="distributed" vertical="center"/>
    </xf>
    <xf numFmtId="178" fontId="8" fillId="0" borderId="1" xfId="20" applyNumberFormat="1" applyFont="1" applyBorder="1" applyAlignment="1">
      <alignment horizontal="distributed" vertical="center"/>
    </xf>
    <xf numFmtId="178" fontId="8" fillId="0" borderId="7" xfId="20" applyNumberFormat="1" applyFont="1" applyBorder="1" applyAlignment="1">
      <alignment horizontal="distributed" vertical="center"/>
    </xf>
    <xf numFmtId="0" fontId="4" fillId="0" borderId="0" xfId="20" applyFont="1" applyAlignment="1">
      <alignment horizontal="distributed" vertical="center"/>
    </xf>
    <xf numFmtId="0" fontId="11" fillId="0" borderId="6" xfId="20" applyFont="1" applyBorder="1" applyAlignment="1">
      <alignment horizontal="right" wrapText="1"/>
    </xf>
    <xf numFmtId="0" fontId="4" fillId="0" borderId="7" xfId="20" applyFont="1" applyBorder="1" applyAlignment="1">
      <alignment horizontal="center" vertical="center"/>
    </xf>
    <xf numFmtId="178" fontId="7" fillId="0" borderId="1" xfId="20" applyNumberFormat="1" applyFont="1" applyBorder="1" applyAlignment="1">
      <alignment horizontal="right" vertical="center"/>
    </xf>
    <xf numFmtId="176" fontId="8" fillId="0" borderId="1" xfId="20" applyNumberFormat="1" applyFont="1" applyBorder="1" applyAlignment="1">
      <alignment horizontal="right" vertical="center"/>
    </xf>
    <xf numFmtId="179" fontId="8" fillId="0" borderId="1" xfId="20" applyNumberFormat="1" applyFont="1" applyBorder="1" applyAlignment="1">
      <alignment horizontal="right" vertical="center"/>
    </xf>
    <xf numFmtId="176" fontId="8" fillId="0" borderId="7" xfId="20" applyNumberFormat="1" applyFont="1" applyBorder="1" applyAlignment="1">
      <alignment horizontal="right" vertical="center"/>
    </xf>
    <xf numFmtId="0" fontId="4" fillId="0" borderId="0" xfId="20" applyFont="1" applyAlignment="1">
      <alignment horizontal="centerContinuous" vertical="center"/>
    </xf>
    <xf numFmtId="0" fontId="8" fillId="0" borderId="0" xfId="20" applyFont="1" applyAlignment="1">
      <alignment horizontal="right" vertical="center"/>
    </xf>
    <xf numFmtId="0" fontId="4" fillId="0" borderId="8" xfId="20" applyFont="1" applyBorder="1" applyAlignment="1">
      <alignment horizontal="center" vertical="center" wrapText="1"/>
    </xf>
    <xf numFmtId="178" fontId="8" fillId="0" borderId="1" xfId="21" applyNumberFormat="1" applyFont="1" applyBorder="1" applyAlignment="1">
      <alignment horizontal="right" vertical="center"/>
    </xf>
    <xf numFmtId="178" fontId="8" fillId="0" borderId="7" xfId="21" applyNumberFormat="1" applyFont="1" applyBorder="1" applyAlignment="1">
      <alignment horizontal="right" vertical="center"/>
    </xf>
    <xf numFmtId="178" fontId="7" fillId="0" borderId="1" xfId="20" applyNumberFormat="1" applyFont="1" applyBorder="1" applyAlignment="1">
      <alignment vertical="center"/>
    </xf>
    <xf numFmtId="176" fontId="8" fillId="0" borderId="1" xfId="20" applyNumberFormat="1" applyFont="1" applyBorder="1" applyAlignment="1">
      <alignment horizontal="distributed" vertical="center"/>
    </xf>
    <xf numFmtId="176" fontId="8" fillId="0" borderId="1" xfId="21" applyNumberFormat="1" applyFont="1" applyBorder="1" applyAlignment="1">
      <alignment horizontal="right" vertical="center"/>
    </xf>
    <xf numFmtId="179" fontId="8" fillId="0" borderId="1" xfId="21" applyNumberFormat="1" applyFont="1" applyBorder="1" applyAlignment="1">
      <alignment horizontal="right" vertical="center"/>
    </xf>
    <xf numFmtId="176" fontId="8" fillId="0" borderId="7" xfId="21" applyNumberFormat="1" applyFont="1" applyBorder="1" applyAlignment="1">
      <alignment horizontal="right" vertical="center"/>
    </xf>
    <xf numFmtId="0" fontId="11" fillId="0" borderId="0" xfId="20" applyFont="1" applyAlignment="1">
      <alignment horizontal="right"/>
    </xf>
    <xf numFmtId="178" fontId="8" fillId="0" borderId="1" xfId="21" applyNumberFormat="1" applyFont="1" applyBorder="1" applyAlignment="1">
      <alignment horizontal="distributed" vertical="center"/>
    </xf>
    <xf numFmtId="0" fontId="11" fillId="0" borderId="0" xfId="20" applyFont="1" applyAlignment="1">
      <alignment horizontal="right" vertical="top"/>
    </xf>
    <xf numFmtId="0" fontId="4" fillId="0" borderId="0" xfId="20" applyFont="1" applyAlignment="1">
      <alignment horizontal="right" vertical="center"/>
    </xf>
    <xf numFmtId="179" fontId="8" fillId="0" borderId="7" xfId="20" applyNumberFormat="1" applyFont="1" applyBorder="1" applyAlignment="1">
      <alignment horizontal="right" vertical="center"/>
    </xf>
    <xf numFmtId="0" fontId="11" fillId="0" borderId="4" xfId="20" applyFont="1" applyBorder="1" applyAlignment="1">
      <alignment horizontal="right" wrapText="1"/>
    </xf>
    <xf numFmtId="0" fontId="8" fillId="0" borderId="0" xfId="20" applyFont="1" applyAlignment="1">
      <alignment horizontal="centerContinuous" vertical="center"/>
    </xf>
    <xf numFmtId="2" fontId="7" fillId="0" borderId="1" xfId="20" applyNumberFormat="1" applyFont="1" applyBorder="1" applyAlignment="1">
      <alignment horizontal="center" vertical="center"/>
    </xf>
    <xf numFmtId="2" fontId="8" fillId="0" borderId="1" xfId="20" applyNumberFormat="1" applyFont="1" applyBorder="1" applyAlignment="1">
      <alignment horizontal="center" vertical="center"/>
    </xf>
    <xf numFmtId="2" fontId="8" fillId="0" borderId="7" xfId="20" applyNumberFormat="1" applyFont="1" applyBorder="1" applyAlignment="1">
      <alignment horizontal="center" vertical="center"/>
    </xf>
    <xf numFmtId="2" fontId="7" fillId="0" borderId="9" xfId="20" applyNumberFormat="1" applyFont="1" applyBorder="1" applyAlignment="1">
      <alignment horizontal="center" vertical="center"/>
    </xf>
    <xf numFmtId="2" fontId="8" fillId="0" borderId="9" xfId="20" applyNumberFormat="1" applyFont="1" applyBorder="1" applyAlignment="1">
      <alignment horizontal="center" vertical="center"/>
    </xf>
    <xf numFmtId="2" fontId="8" fillId="0" borderId="5" xfId="20" applyNumberFormat="1" applyFont="1" applyBorder="1" applyAlignment="1">
      <alignment horizontal="center" vertical="center"/>
    </xf>
    <xf numFmtId="0" fontId="8" fillId="0" borderId="0" xfId="20" applyFont="1"/>
    <xf numFmtId="0" fontId="8" fillId="0" borderId="0" xfId="20" applyFont="1" applyAlignment="1">
      <alignment horizontal="center" vertical="center"/>
    </xf>
    <xf numFmtId="0" fontId="12" fillId="0" borderId="0" xfId="20" applyFont="1" applyAlignment="1">
      <alignment vertical="center"/>
    </xf>
    <xf numFmtId="0" fontId="8" fillId="0" borderId="0" xfId="20" applyFont="1" applyAlignment="1">
      <alignment vertical="center"/>
    </xf>
    <xf numFmtId="0" fontId="7" fillId="0" borderId="0" xfId="20" applyFont="1" applyAlignment="1">
      <alignment vertical="center"/>
    </xf>
    <xf numFmtId="0" fontId="2" fillId="0" borderId="0" xfId="20" applyFont="1"/>
    <xf numFmtId="0" fontId="8" fillId="0" borderId="0" xfId="20" applyFont="1" applyAlignment="1">
      <alignment horizontal="distributed" vertical="center"/>
    </xf>
    <xf numFmtId="0" fontId="6" fillId="0" borderId="0" xfId="20" applyFont="1" applyAlignment="1">
      <alignment horizontal="distributed" vertical="center"/>
    </xf>
    <xf numFmtId="2" fontId="8" fillId="0" borderId="10" xfId="20" applyNumberFormat="1" applyFont="1" applyBorder="1" applyAlignment="1">
      <alignment horizontal="center" vertical="center"/>
    </xf>
    <xf numFmtId="2" fontId="8" fillId="0" borderId="7" xfId="20" applyNumberFormat="1" applyFont="1" applyBorder="1" applyAlignment="1">
      <alignment horizontal="center" vertical="center"/>
    </xf>
    <xf numFmtId="2" fontId="8" fillId="0" borderId="11" xfId="20" applyNumberFormat="1" applyFont="1" applyBorder="1" applyAlignment="1">
      <alignment horizontal="center" vertical="center"/>
    </xf>
    <xf numFmtId="2" fontId="8" fillId="0" borderId="5" xfId="20" applyNumberFormat="1" applyFont="1" applyBorder="1" applyAlignment="1">
      <alignment horizontal="center" vertical="center"/>
    </xf>
    <xf numFmtId="177" fontId="8" fillId="0" borderId="10" xfId="21" applyNumberFormat="1" applyFont="1" applyBorder="1" applyAlignment="1">
      <alignment horizontal="right" vertical="center"/>
    </xf>
    <xf numFmtId="177" fontId="8" fillId="0" borderId="7" xfId="21" applyNumberFormat="1" applyFont="1" applyBorder="1" applyAlignment="1">
      <alignment horizontal="right" vertical="center"/>
    </xf>
    <xf numFmtId="0" fontId="10" fillId="0" borderId="10" xfId="20" applyFont="1" applyBorder="1" applyAlignment="1">
      <alignment horizontal="left" vertical="center"/>
    </xf>
    <xf numFmtId="0" fontId="10" fillId="0" borderId="7" xfId="20" applyFont="1" applyBorder="1" applyAlignment="1">
      <alignment horizontal="left" vertical="center"/>
    </xf>
    <xf numFmtId="0" fontId="8" fillId="0" borderId="10" xfId="20" applyFont="1" applyBorder="1" applyAlignment="1">
      <alignment horizontal="center" vertical="center"/>
    </xf>
    <xf numFmtId="0" fontId="8" fillId="0" borderId="7" xfId="20" applyFont="1" applyBorder="1" applyAlignment="1">
      <alignment horizontal="center" vertical="center"/>
    </xf>
    <xf numFmtId="0" fontId="8" fillId="0" borderId="2" xfId="20" applyFont="1" applyBorder="1" applyAlignment="1">
      <alignment horizontal="left" vertical="center" wrapText="1"/>
    </xf>
    <xf numFmtId="0" fontId="8" fillId="0" borderId="4" xfId="20" applyFont="1" applyBorder="1" applyAlignment="1">
      <alignment horizontal="left" vertical="center" wrapText="1"/>
    </xf>
    <xf numFmtId="0" fontId="4" fillId="0" borderId="9" xfId="20" applyFont="1" applyBorder="1" applyAlignment="1">
      <alignment horizontal="center" vertical="center"/>
    </xf>
    <xf numFmtId="0" fontId="8" fillId="0" borderId="12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49" fontId="4" fillId="0" borderId="1" xfId="20" applyNumberFormat="1" applyFont="1" applyBorder="1" applyAlignment="1">
      <alignment horizontal="center" vertical="center"/>
    </xf>
    <xf numFmtId="0" fontId="4" fillId="0" borderId="1" xfId="20" applyFont="1" applyBorder="1" applyAlignment="1">
      <alignment horizontal="center" vertical="center"/>
    </xf>
    <xf numFmtId="0" fontId="8" fillId="0" borderId="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 wrapText="1"/>
    </xf>
    <xf numFmtId="0" fontId="3" fillId="0" borderId="12" xfId="22" applyFont="1" applyBorder="1" applyAlignment="1">
      <alignment horizontal="center" vertical="center"/>
    </xf>
    <xf numFmtId="0" fontId="11" fillId="0" borderId="6" xfId="20" applyFont="1" applyBorder="1" applyAlignment="1">
      <alignment horizontal="right" wrapText="1"/>
    </xf>
    <xf numFmtId="0" fontId="4" fillId="0" borderId="10" xfId="20" applyFont="1" applyBorder="1" applyAlignment="1">
      <alignment horizontal="center" vertical="center" wrapText="1"/>
    </xf>
    <xf numFmtId="0" fontId="4" fillId="0" borderId="7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2" fillId="0" borderId="7" xfId="20" applyFont="1" applyBorder="1" applyAlignment="1">
      <alignment horizontal="center" vertical="center" wrapText="1"/>
    </xf>
    <xf numFmtId="0" fontId="4" fillId="0" borderId="11" xfId="20" applyFont="1" applyBorder="1" applyAlignment="1">
      <alignment horizontal="center" vertical="center" wrapText="1"/>
    </xf>
    <xf numFmtId="0" fontId="4" fillId="0" borderId="5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7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0" fontId="6" fillId="0" borderId="8" xfId="20" applyFont="1" applyBorder="1" applyAlignment="1">
      <alignment vertical="center"/>
    </xf>
    <xf numFmtId="0" fontId="4" fillId="0" borderId="2" xfId="20" applyFont="1" applyBorder="1" applyAlignment="1">
      <alignment horizontal="center" vertical="center"/>
    </xf>
    <xf numFmtId="0" fontId="4" fillId="0" borderId="10" xfId="20" applyFont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千分位[0]" xfId="21"/>
    <cellStyle name="一般_公園新建改善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showGridLines="0" tabSelected="1" zoomScale="110" zoomScaleNormal="110" workbookViewId="0" topLeftCell="A1">
      <pane xSplit="1" ySplit="8" topLeftCell="B21" activePane="bottomRight" state="frozen"/>
      <selection pane="topRight" activeCell="A1" sqref="A1"/>
      <selection pane="bottomLeft" activeCell="A1" sqref="A1"/>
      <selection pane="bottomRight" activeCell="P28" sqref="P28"/>
    </sheetView>
  </sheetViews>
  <sheetFormatPr defaultColWidth="9.28125" defaultRowHeight="15"/>
  <cols>
    <col min="1" max="1" width="23.00390625" style="67" customWidth="1"/>
    <col min="2" max="2" width="18.7109375" style="67" customWidth="1"/>
    <col min="3" max="3" width="5.28125" style="67" customWidth="1"/>
    <col min="4" max="4" width="9.421875" style="67" customWidth="1"/>
    <col min="5" max="5" width="10.28125" style="67" customWidth="1"/>
    <col min="6" max="6" width="7.7109375" style="67" customWidth="1"/>
    <col min="7" max="7" width="11.00390625" style="67" customWidth="1"/>
    <col min="8" max="8" width="10.00390625" style="67" customWidth="1"/>
    <col min="9" max="9" width="7.421875" style="67" customWidth="1"/>
    <col min="10" max="10" width="10.8515625" style="67" customWidth="1"/>
    <col min="11" max="11" width="9.421875" style="67" customWidth="1"/>
    <col min="12" max="12" width="6.57421875" style="67" customWidth="1"/>
    <col min="13" max="13" width="11.28125" style="67" customWidth="1"/>
    <col min="14" max="15" width="6.57421875" style="67" customWidth="1"/>
    <col min="16" max="16" width="8.8515625" style="67" customWidth="1"/>
    <col min="17" max="19" width="5.57421875" style="67" customWidth="1"/>
    <col min="20" max="20" width="8.57421875" style="67" customWidth="1"/>
    <col min="21" max="16384" width="9.28125" style="67" customWidth="1"/>
  </cols>
  <sheetData>
    <row r="1" spans="1:20" s="61" customFormat="1" ht="25.5" customHeight="1">
      <c r="A1" s="1" t="s">
        <v>0</v>
      </c>
      <c r="P1" s="84" t="s">
        <v>51</v>
      </c>
      <c r="Q1" s="85"/>
      <c r="R1" s="80" t="s">
        <v>55</v>
      </c>
      <c r="S1" s="81"/>
      <c r="T1" s="82"/>
    </row>
    <row r="2" spans="1:20" s="61" customFormat="1" ht="25.5" customHeight="1">
      <c r="A2" s="1" t="s">
        <v>1</v>
      </c>
      <c r="B2" s="10" t="s">
        <v>23</v>
      </c>
      <c r="C2" s="17"/>
      <c r="D2" s="21"/>
      <c r="E2" s="17"/>
      <c r="F2" s="90"/>
      <c r="G2" s="90"/>
      <c r="H2" s="90"/>
      <c r="I2" s="90"/>
      <c r="J2" s="90"/>
      <c r="K2" s="31"/>
      <c r="L2" s="31"/>
      <c r="M2" s="31"/>
      <c r="N2" s="31"/>
      <c r="O2" s="52"/>
      <c r="P2" s="84" t="s">
        <v>52</v>
      </c>
      <c r="Q2" s="85"/>
      <c r="R2" s="83" t="s">
        <v>56</v>
      </c>
      <c r="S2" s="83"/>
      <c r="T2" s="83"/>
    </row>
    <row r="3" spans="1:20" s="62" customFormat="1" ht="24.75" customHeight="1">
      <c r="A3" s="93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</row>
    <row r="4" spans="1:20" s="63" customFormat="1" ht="19.5" customHeight="1">
      <c r="A4" s="95" t="s">
        <v>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53"/>
      <c r="R4" s="53"/>
      <c r="S4" s="53"/>
      <c r="T4" s="50" t="s">
        <v>59</v>
      </c>
    </row>
    <row r="5" spans="1:20" s="63" customFormat="1" ht="22.5" customHeight="1">
      <c r="A5" s="104" t="s">
        <v>4</v>
      </c>
      <c r="B5" s="102" t="s">
        <v>24</v>
      </c>
      <c r="C5" s="91" t="s">
        <v>33</v>
      </c>
      <c r="D5" s="105" t="s">
        <v>36</v>
      </c>
      <c r="E5" s="86" t="s">
        <v>38</v>
      </c>
      <c r="F5" s="87"/>
      <c r="G5" s="82"/>
      <c r="H5" s="86" t="s">
        <v>46</v>
      </c>
      <c r="I5" s="87"/>
      <c r="J5" s="82"/>
      <c r="K5" s="86" t="s">
        <v>48</v>
      </c>
      <c r="L5" s="87"/>
      <c r="M5" s="82"/>
      <c r="N5" s="86" t="s">
        <v>50</v>
      </c>
      <c r="O5" s="87"/>
      <c r="P5" s="82"/>
      <c r="Q5" s="88" t="s">
        <v>53</v>
      </c>
      <c r="R5" s="89"/>
      <c r="S5" s="89"/>
      <c r="T5" s="89"/>
    </row>
    <row r="6" spans="1:20" s="63" customFormat="1" ht="27.75" customHeight="1">
      <c r="A6" s="103"/>
      <c r="B6" s="103"/>
      <c r="C6" s="100"/>
      <c r="D6" s="100"/>
      <c r="E6" s="3" t="s">
        <v>39</v>
      </c>
      <c r="F6" s="3" t="s">
        <v>43</v>
      </c>
      <c r="G6" s="3" t="s">
        <v>44</v>
      </c>
      <c r="H6" s="39" t="s">
        <v>39</v>
      </c>
      <c r="I6" s="3" t="s">
        <v>43</v>
      </c>
      <c r="J6" s="3" t="s">
        <v>44</v>
      </c>
      <c r="K6" s="39" t="s">
        <v>39</v>
      </c>
      <c r="L6" s="3" t="s">
        <v>43</v>
      </c>
      <c r="M6" s="3" t="s">
        <v>44</v>
      </c>
      <c r="N6" s="39" t="s">
        <v>39</v>
      </c>
      <c r="O6" s="3" t="s">
        <v>43</v>
      </c>
      <c r="P6" s="3" t="s">
        <v>44</v>
      </c>
      <c r="Q6" s="91" t="s">
        <v>54</v>
      </c>
      <c r="R6" s="91" t="s">
        <v>57</v>
      </c>
      <c r="S6" s="91" t="s">
        <v>58</v>
      </c>
      <c r="T6" s="98" t="s">
        <v>60</v>
      </c>
    </row>
    <row r="7" spans="1:20" s="63" customFormat="1" ht="19.5" customHeight="1">
      <c r="A7" s="103"/>
      <c r="B7" s="103"/>
      <c r="C7" s="101"/>
      <c r="D7" s="22" t="s">
        <v>37</v>
      </c>
      <c r="E7" s="22" t="s">
        <v>40</v>
      </c>
      <c r="F7" s="32" t="s">
        <v>40</v>
      </c>
      <c r="G7" s="32" t="s">
        <v>45</v>
      </c>
      <c r="H7" s="32" t="s">
        <v>40</v>
      </c>
      <c r="I7" s="32" t="s">
        <v>40</v>
      </c>
      <c r="J7" s="32" t="s">
        <v>45</v>
      </c>
      <c r="K7" s="32" t="s">
        <v>40</v>
      </c>
      <c r="L7" s="32" t="s">
        <v>40</v>
      </c>
      <c r="M7" s="32" t="s">
        <v>45</v>
      </c>
      <c r="N7" s="32" t="s">
        <v>40</v>
      </c>
      <c r="O7" s="32" t="s">
        <v>40</v>
      </c>
      <c r="P7" s="32" t="s">
        <v>45</v>
      </c>
      <c r="Q7" s="97"/>
      <c r="R7" s="97"/>
      <c r="S7" s="92"/>
      <c r="T7" s="99"/>
    </row>
    <row r="8" spans="1:20" s="64" customFormat="1" ht="21.75" customHeight="1">
      <c r="A8" s="4" t="s">
        <v>5</v>
      </c>
      <c r="B8" s="4"/>
      <c r="C8" s="4"/>
      <c r="D8" s="23">
        <f>SUM(D9:D23)</f>
        <v>139645.45799999998</v>
      </c>
      <c r="E8" s="27">
        <f>SUM(E9:E23)</f>
        <v>2516.131</v>
      </c>
      <c r="F8" s="33"/>
      <c r="G8" s="27">
        <f>SUM(G9:G23)</f>
        <v>27473.940399999996</v>
      </c>
      <c r="H8" s="27">
        <f>SUM(H9:H23)</f>
        <v>2558.027</v>
      </c>
      <c r="I8" s="42"/>
      <c r="J8" s="27">
        <f>SUM(J9:J23)</f>
        <v>27845.432399999998</v>
      </c>
      <c r="K8" s="27">
        <f>SUM(K9:K23)</f>
        <v>676.277</v>
      </c>
      <c r="L8" s="42"/>
      <c r="M8" s="27">
        <f>SUM(M9:M23)</f>
        <v>1657.5900000000001</v>
      </c>
      <c r="N8" s="23">
        <f>SUM(N9:N23)</f>
        <v>0</v>
      </c>
      <c r="O8" s="23">
        <f>SUM(O9:O23)</f>
        <v>0</v>
      </c>
      <c r="P8" s="23">
        <f>SUM(P9:P23)</f>
        <v>0</v>
      </c>
      <c r="Q8" s="54"/>
      <c r="R8" s="57"/>
      <c r="S8" s="57"/>
      <c r="T8" s="57"/>
    </row>
    <row r="9" spans="1:20" s="63" customFormat="1" ht="56.25" customHeight="1">
      <c r="A9" s="5" t="s">
        <v>6</v>
      </c>
      <c r="B9" s="11" t="s">
        <v>25</v>
      </c>
      <c r="C9" s="18">
        <v>109</v>
      </c>
      <c r="D9" s="24">
        <f>13487925/1000</f>
        <v>13487.925</v>
      </c>
      <c r="E9" s="28">
        <v>467.73</v>
      </c>
      <c r="F9" s="34">
        <v>10</v>
      </c>
      <c r="G9" s="28">
        <f aca="true" t="shared" si="0" ref="G9:G23">E9*F9</f>
        <v>4677.3</v>
      </c>
      <c r="H9" s="28">
        <v>467.73</v>
      </c>
      <c r="I9" s="43">
        <v>10</v>
      </c>
      <c r="J9" s="28">
        <f aca="true" t="shared" si="1" ref="J9:J23">H9*I9</f>
        <v>4677.3</v>
      </c>
      <c r="K9" s="28">
        <v>0</v>
      </c>
      <c r="L9" s="34">
        <v>0</v>
      </c>
      <c r="M9" s="28">
        <v>0</v>
      </c>
      <c r="N9" s="28">
        <v>0</v>
      </c>
      <c r="O9" s="34">
        <v>0</v>
      </c>
      <c r="P9" s="28">
        <v>0</v>
      </c>
      <c r="Q9" s="55">
        <v>109.07</v>
      </c>
      <c r="R9" s="58">
        <v>110.01</v>
      </c>
      <c r="S9" s="58">
        <v>110.01</v>
      </c>
      <c r="T9" s="58">
        <v>110.03</v>
      </c>
    </row>
    <row r="10" spans="1:20" s="63" customFormat="1" ht="48" customHeight="1">
      <c r="A10" s="5" t="s">
        <v>7</v>
      </c>
      <c r="B10" s="11" t="s">
        <v>26</v>
      </c>
      <c r="C10" s="19" t="s">
        <v>34</v>
      </c>
      <c r="D10" s="24">
        <f>60113236/1000</f>
        <v>60113.236</v>
      </c>
      <c r="E10" s="28">
        <v>190</v>
      </c>
      <c r="F10" s="34">
        <v>15</v>
      </c>
      <c r="G10" s="28">
        <f t="shared" si="0"/>
        <v>2850</v>
      </c>
      <c r="H10" s="28">
        <v>191.38</v>
      </c>
      <c r="I10" s="36">
        <v>15</v>
      </c>
      <c r="J10" s="48">
        <f t="shared" si="1"/>
        <v>2870.7</v>
      </c>
      <c r="K10" s="28">
        <v>382.76</v>
      </c>
      <c r="L10" s="34" t="s">
        <v>49</v>
      </c>
      <c r="M10" s="28">
        <v>564.83</v>
      </c>
      <c r="N10" s="28">
        <v>0</v>
      </c>
      <c r="O10" s="34">
        <v>0</v>
      </c>
      <c r="P10" s="28">
        <v>0</v>
      </c>
      <c r="Q10" s="55">
        <v>108.11</v>
      </c>
      <c r="R10" s="58">
        <v>110.03</v>
      </c>
      <c r="S10" s="58">
        <v>110.03</v>
      </c>
      <c r="T10" s="58">
        <v>110.05</v>
      </c>
    </row>
    <row r="11" spans="1:20" s="63" customFormat="1" ht="50.25" customHeight="1">
      <c r="A11" s="5" t="s">
        <v>8</v>
      </c>
      <c r="B11" s="12" t="s">
        <v>27</v>
      </c>
      <c r="C11" s="18">
        <v>108</v>
      </c>
      <c r="D11" s="24">
        <f>3500492/1000</f>
        <v>3500.492</v>
      </c>
      <c r="E11" s="28">
        <v>100</v>
      </c>
      <c r="F11" s="34">
        <v>12</v>
      </c>
      <c r="G11" s="28">
        <f t="shared" si="0"/>
        <v>1200</v>
      </c>
      <c r="H11" s="28">
        <v>123</v>
      </c>
      <c r="I11" s="36">
        <v>12</v>
      </c>
      <c r="J11" s="48">
        <f t="shared" si="1"/>
        <v>1476</v>
      </c>
      <c r="K11" s="28">
        <v>0</v>
      </c>
      <c r="L11" s="34">
        <v>0</v>
      </c>
      <c r="M11" s="28">
        <v>0</v>
      </c>
      <c r="N11" s="28">
        <v>0</v>
      </c>
      <c r="O11" s="34">
        <v>0</v>
      </c>
      <c r="P11" s="28">
        <v>0</v>
      </c>
      <c r="Q11" s="55">
        <v>109.11</v>
      </c>
      <c r="R11" s="58">
        <v>110.05</v>
      </c>
      <c r="S11" s="58">
        <v>110.03</v>
      </c>
      <c r="T11" s="58">
        <v>110.04</v>
      </c>
    </row>
    <row r="12" spans="1:20" s="63" customFormat="1" ht="32.25" customHeight="1">
      <c r="A12" s="78" t="s">
        <v>9</v>
      </c>
      <c r="B12" s="74" t="s">
        <v>28</v>
      </c>
      <c r="C12" s="76">
        <v>107</v>
      </c>
      <c r="D12" s="72">
        <f>8613992/1000</f>
        <v>8613.992</v>
      </c>
      <c r="E12" s="28">
        <v>100</v>
      </c>
      <c r="F12" s="34">
        <v>9</v>
      </c>
      <c r="G12" s="28">
        <f t="shared" si="0"/>
        <v>900</v>
      </c>
      <c r="H12" s="28">
        <v>112.564</v>
      </c>
      <c r="I12" s="43">
        <v>8</v>
      </c>
      <c r="J12" s="28">
        <f t="shared" si="1"/>
        <v>900.512</v>
      </c>
      <c r="K12" s="28">
        <v>0</v>
      </c>
      <c r="L12" s="34">
        <v>0</v>
      </c>
      <c r="M12" s="28">
        <v>0</v>
      </c>
      <c r="N12" s="28">
        <v>0</v>
      </c>
      <c r="O12" s="34">
        <v>0</v>
      </c>
      <c r="P12" s="28">
        <v>0</v>
      </c>
      <c r="Q12" s="68">
        <v>109.1</v>
      </c>
      <c r="R12" s="68">
        <v>110.04</v>
      </c>
      <c r="S12" s="68">
        <v>110.04</v>
      </c>
      <c r="T12" s="70">
        <v>110.05</v>
      </c>
    </row>
    <row r="13" spans="1:20" s="63" customFormat="1" ht="32.25" customHeight="1">
      <c r="A13" s="79"/>
      <c r="B13" s="75"/>
      <c r="C13" s="77"/>
      <c r="D13" s="73"/>
      <c r="E13" s="28">
        <v>132</v>
      </c>
      <c r="F13" s="34">
        <v>15</v>
      </c>
      <c r="G13" s="28">
        <f t="shared" si="0"/>
        <v>1980</v>
      </c>
      <c r="H13" s="40">
        <v>136.952</v>
      </c>
      <c r="I13" s="44">
        <v>15</v>
      </c>
      <c r="J13" s="40">
        <f t="shared" si="1"/>
        <v>2054.2799999999997</v>
      </c>
      <c r="K13" s="28">
        <v>265.904</v>
      </c>
      <c r="L13" s="35">
        <v>2.5</v>
      </c>
      <c r="M13" s="28">
        <f>K13*L13</f>
        <v>664.76</v>
      </c>
      <c r="N13" s="28">
        <v>0</v>
      </c>
      <c r="O13" s="34">
        <v>0</v>
      </c>
      <c r="P13" s="28">
        <v>0</v>
      </c>
      <c r="Q13" s="69"/>
      <c r="R13" s="69"/>
      <c r="S13" s="69"/>
      <c r="T13" s="71"/>
    </row>
    <row r="14" spans="1:20" s="63" customFormat="1" ht="52.5" customHeight="1">
      <c r="A14" s="6" t="s">
        <v>10</v>
      </c>
      <c r="B14" s="13" t="s">
        <v>29</v>
      </c>
      <c r="C14" s="20">
        <v>108</v>
      </c>
      <c r="D14" s="25">
        <f>3274047/1000</f>
        <v>3274.047</v>
      </c>
      <c r="E14" s="28">
        <v>52.661</v>
      </c>
      <c r="F14" s="35">
        <v>16.4</v>
      </c>
      <c r="G14" s="28">
        <f t="shared" si="0"/>
        <v>863.6404</v>
      </c>
      <c r="H14" s="40">
        <v>52.661</v>
      </c>
      <c r="I14" s="45">
        <v>16.4</v>
      </c>
      <c r="J14" s="40">
        <f t="shared" si="1"/>
        <v>863.6404</v>
      </c>
      <c r="K14" s="28">
        <v>27.613</v>
      </c>
      <c r="L14" s="35">
        <v>15.5</v>
      </c>
      <c r="M14" s="28">
        <v>428</v>
      </c>
      <c r="N14" s="28">
        <v>0</v>
      </c>
      <c r="O14" s="34">
        <v>0</v>
      </c>
      <c r="P14" s="28">
        <v>0</v>
      </c>
      <c r="Q14" s="56">
        <v>109.1</v>
      </c>
      <c r="R14" s="59">
        <v>110.02</v>
      </c>
      <c r="S14" s="59">
        <v>110.02</v>
      </c>
      <c r="T14" s="59">
        <v>110.04</v>
      </c>
    </row>
    <row r="15" spans="1:20" s="63" customFormat="1" ht="46.5" customHeight="1">
      <c r="A15" s="6" t="s">
        <v>11</v>
      </c>
      <c r="B15" s="14" t="s">
        <v>30</v>
      </c>
      <c r="C15" s="20">
        <v>109</v>
      </c>
      <c r="D15" s="25">
        <f>4944159/1000</f>
        <v>4944.159</v>
      </c>
      <c r="E15" s="28">
        <v>44.6</v>
      </c>
      <c r="F15" s="34">
        <v>28</v>
      </c>
      <c r="G15" s="28">
        <f t="shared" si="0"/>
        <v>1248.8</v>
      </c>
      <c r="H15" s="40">
        <v>44.6</v>
      </c>
      <c r="I15" s="44">
        <v>28</v>
      </c>
      <c r="J15" s="40">
        <f t="shared" si="1"/>
        <v>1248.8</v>
      </c>
      <c r="K15" s="28">
        <v>0</v>
      </c>
      <c r="L15" s="35">
        <v>0</v>
      </c>
      <c r="M15" s="28">
        <v>0</v>
      </c>
      <c r="N15" s="28">
        <v>0</v>
      </c>
      <c r="O15" s="34">
        <v>0</v>
      </c>
      <c r="P15" s="28">
        <v>0</v>
      </c>
      <c r="Q15" s="56">
        <v>109.07</v>
      </c>
      <c r="R15" s="59">
        <v>109.12</v>
      </c>
      <c r="S15" s="59">
        <v>109.12</v>
      </c>
      <c r="T15" s="59">
        <v>110.01</v>
      </c>
    </row>
    <row r="16" spans="1:20" s="63" customFormat="1" ht="56.25" customHeight="1">
      <c r="A16" s="6" t="s">
        <v>12</v>
      </c>
      <c r="B16" s="13" t="s">
        <v>31</v>
      </c>
      <c r="C16" s="20">
        <v>107</v>
      </c>
      <c r="D16" s="25">
        <f>6637499/1000</f>
        <v>6637.499</v>
      </c>
      <c r="E16" s="28">
        <v>390.35</v>
      </c>
      <c r="F16" s="34">
        <v>8</v>
      </c>
      <c r="G16" s="28">
        <f t="shared" si="0"/>
        <v>3122.8</v>
      </c>
      <c r="H16" s="40">
        <v>390.35</v>
      </c>
      <c r="I16" s="44">
        <v>8</v>
      </c>
      <c r="J16" s="40">
        <f t="shared" si="1"/>
        <v>3122.8</v>
      </c>
      <c r="K16" s="28">
        <v>0</v>
      </c>
      <c r="L16" s="35">
        <v>0</v>
      </c>
      <c r="M16" s="28">
        <v>0</v>
      </c>
      <c r="N16" s="28">
        <v>0</v>
      </c>
      <c r="O16" s="34">
        <v>0</v>
      </c>
      <c r="P16" s="28">
        <v>0</v>
      </c>
      <c r="Q16" s="56">
        <v>109.05</v>
      </c>
      <c r="R16" s="59">
        <v>110.01</v>
      </c>
      <c r="S16" s="59">
        <v>110.01</v>
      </c>
      <c r="T16" s="59">
        <v>110.02</v>
      </c>
    </row>
    <row r="17" spans="1:20" s="63" customFormat="1" ht="48" customHeight="1">
      <c r="A17" s="6" t="s">
        <v>13</v>
      </c>
      <c r="B17" s="14" t="s">
        <v>28</v>
      </c>
      <c r="C17" s="20">
        <v>109</v>
      </c>
      <c r="D17" s="25">
        <f>3870000/1000</f>
        <v>3870</v>
      </c>
      <c r="E17" s="28">
        <v>101.31</v>
      </c>
      <c r="F17" s="34">
        <v>10</v>
      </c>
      <c r="G17" s="28">
        <f t="shared" si="0"/>
        <v>1013.1</v>
      </c>
      <c r="H17" s="40">
        <v>101.31</v>
      </c>
      <c r="I17" s="44">
        <v>10</v>
      </c>
      <c r="J17" s="40">
        <f t="shared" si="1"/>
        <v>1013.1</v>
      </c>
      <c r="K17" s="28">
        <v>0</v>
      </c>
      <c r="L17" s="35">
        <v>0</v>
      </c>
      <c r="M17" s="28">
        <v>0</v>
      </c>
      <c r="N17" s="28">
        <v>0</v>
      </c>
      <c r="O17" s="34">
        <v>0</v>
      </c>
      <c r="P17" s="28">
        <v>0</v>
      </c>
      <c r="Q17" s="56">
        <v>109.09</v>
      </c>
      <c r="R17" s="59">
        <v>110.06</v>
      </c>
      <c r="S17" s="59">
        <v>110.04</v>
      </c>
      <c r="T17" s="59">
        <v>110.06</v>
      </c>
    </row>
    <row r="18" spans="1:20" s="63" customFormat="1" ht="53.25" customHeight="1">
      <c r="A18" s="5" t="s">
        <v>14</v>
      </c>
      <c r="B18" s="15" t="s">
        <v>28</v>
      </c>
      <c r="C18" s="19" t="s">
        <v>35</v>
      </c>
      <c r="D18" s="26">
        <f>7542540/1000</f>
        <v>7542.54</v>
      </c>
      <c r="E18" s="28">
        <v>238.25</v>
      </c>
      <c r="F18" s="34">
        <v>10</v>
      </c>
      <c r="G18" s="28">
        <f t="shared" si="0"/>
        <v>2382.5</v>
      </c>
      <c r="H18" s="40">
        <v>238.25</v>
      </c>
      <c r="I18" s="44">
        <v>10</v>
      </c>
      <c r="J18" s="40">
        <f t="shared" si="1"/>
        <v>2382.5</v>
      </c>
      <c r="K18" s="28">
        <v>0</v>
      </c>
      <c r="L18" s="35">
        <v>0</v>
      </c>
      <c r="M18" s="28">
        <v>0</v>
      </c>
      <c r="N18" s="28">
        <v>0</v>
      </c>
      <c r="O18" s="34">
        <v>0</v>
      </c>
      <c r="P18" s="28">
        <v>0</v>
      </c>
      <c r="Q18" s="55">
        <v>109.11</v>
      </c>
      <c r="R18" s="58">
        <v>110.06</v>
      </c>
      <c r="S18" s="58">
        <v>110.04</v>
      </c>
      <c r="T18" s="58">
        <v>110.05</v>
      </c>
    </row>
    <row r="19" spans="1:20" s="63" customFormat="1" ht="48.75" customHeight="1">
      <c r="A19" s="6" t="s">
        <v>15</v>
      </c>
      <c r="B19" s="14" t="s">
        <v>28</v>
      </c>
      <c r="C19" s="20">
        <v>108</v>
      </c>
      <c r="D19" s="25">
        <f>14940000/1000</f>
        <v>14940</v>
      </c>
      <c r="E19" s="29">
        <v>161.5</v>
      </c>
      <c r="F19" s="36">
        <v>15</v>
      </c>
      <c r="G19" s="29">
        <f t="shared" si="0"/>
        <v>2422.5</v>
      </c>
      <c r="H19" s="41">
        <v>161.5</v>
      </c>
      <c r="I19" s="46">
        <v>15</v>
      </c>
      <c r="J19" s="41">
        <f t="shared" si="1"/>
        <v>2422.5</v>
      </c>
      <c r="K19" s="29">
        <v>0</v>
      </c>
      <c r="L19" s="51">
        <v>0</v>
      </c>
      <c r="M19" s="29">
        <v>0</v>
      </c>
      <c r="N19" s="29">
        <v>0</v>
      </c>
      <c r="O19" s="36">
        <v>0</v>
      </c>
      <c r="P19" s="29">
        <v>0</v>
      </c>
      <c r="Q19" s="56">
        <v>109.08</v>
      </c>
      <c r="R19" s="59">
        <v>110.04</v>
      </c>
      <c r="S19" s="59">
        <v>110.02</v>
      </c>
      <c r="T19" s="59">
        <v>110.03</v>
      </c>
    </row>
    <row r="20" spans="1:20" s="63" customFormat="1" ht="48.75" customHeight="1">
      <c r="A20" s="5" t="s">
        <v>16</v>
      </c>
      <c r="B20" s="15" t="s">
        <v>28</v>
      </c>
      <c r="C20" s="18">
        <v>108</v>
      </c>
      <c r="D20" s="24">
        <f>2491627/1000</f>
        <v>2491.627</v>
      </c>
      <c r="E20" s="28">
        <v>78</v>
      </c>
      <c r="F20" s="34">
        <v>10</v>
      </c>
      <c r="G20" s="28">
        <f t="shared" si="0"/>
        <v>780</v>
      </c>
      <c r="H20" s="28">
        <v>78</v>
      </c>
      <c r="I20" s="34">
        <v>10</v>
      </c>
      <c r="J20" s="28">
        <f t="shared" si="1"/>
        <v>780</v>
      </c>
      <c r="K20" s="28">
        <v>0</v>
      </c>
      <c r="L20" s="34">
        <v>0</v>
      </c>
      <c r="M20" s="28">
        <v>0</v>
      </c>
      <c r="N20" s="28">
        <v>0</v>
      </c>
      <c r="O20" s="34">
        <v>0</v>
      </c>
      <c r="P20" s="28">
        <v>0</v>
      </c>
      <c r="Q20" s="55">
        <v>109.06</v>
      </c>
      <c r="R20" s="58">
        <v>110.01</v>
      </c>
      <c r="S20" s="58">
        <v>110.01</v>
      </c>
      <c r="T20" s="58">
        <v>110.02</v>
      </c>
    </row>
    <row r="21" spans="1:20" s="63" customFormat="1" ht="53.25" customHeight="1">
      <c r="A21" s="5" t="s">
        <v>17</v>
      </c>
      <c r="B21" s="15" t="s">
        <v>28</v>
      </c>
      <c r="C21" s="18">
        <v>109</v>
      </c>
      <c r="D21" s="24">
        <f>3275941/1000</f>
        <v>3275.941</v>
      </c>
      <c r="E21" s="28">
        <v>89.43</v>
      </c>
      <c r="F21" s="34">
        <v>10</v>
      </c>
      <c r="G21" s="28">
        <f t="shared" si="0"/>
        <v>894.3000000000001</v>
      </c>
      <c r="H21" s="28">
        <v>89.43</v>
      </c>
      <c r="I21" s="34">
        <v>10</v>
      </c>
      <c r="J21" s="28">
        <f t="shared" si="1"/>
        <v>894.3000000000001</v>
      </c>
      <c r="K21" s="28">
        <v>0</v>
      </c>
      <c r="L21" s="34">
        <v>0</v>
      </c>
      <c r="M21" s="28">
        <v>0</v>
      </c>
      <c r="N21" s="28">
        <v>0</v>
      </c>
      <c r="O21" s="34">
        <v>0</v>
      </c>
      <c r="P21" s="28">
        <v>0</v>
      </c>
      <c r="Q21" s="55">
        <v>109.08</v>
      </c>
      <c r="R21" s="58">
        <v>110.01</v>
      </c>
      <c r="S21" s="58">
        <v>109.12</v>
      </c>
      <c r="T21" s="58">
        <v>110.02</v>
      </c>
    </row>
    <row r="22" spans="1:20" s="63" customFormat="1" ht="45.75" customHeight="1">
      <c r="A22" s="5" t="s">
        <v>18</v>
      </c>
      <c r="B22" s="15" t="s">
        <v>28</v>
      </c>
      <c r="C22" s="18">
        <v>109</v>
      </c>
      <c r="D22" s="24">
        <f>3130000/1000</f>
        <v>3130</v>
      </c>
      <c r="E22" s="28">
        <v>88.3</v>
      </c>
      <c r="F22" s="34">
        <v>10</v>
      </c>
      <c r="G22" s="28">
        <f t="shared" si="0"/>
        <v>883</v>
      </c>
      <c r="H22" s="28">
        <v>88.3</v>
      </c>
      <c r="I22" s="34">
        <v>10</v>
      </c>
      <c r="J22" s="28">
        <f t="shared" si="1"/>
        <v>883</v>
      </c>
      <c r="K22" s="28">
        <v>0</v>
      </c>
      <c r="L22" s="34">
        <v>0</v>
      </c>
      <c r="M22" s="28">
        <v>0</v>
      </c>
      <c r="N22" s="28">
        <v>0</v>
      </c>
      <c r="O22" s="34">
        <v>0</v>
      </c>
      <c r="P22" s="28">
        <v>0</v>
      </c>
      <c r="Q22" s="55">
        <v>110.01</v>
      </c>
      <c r="R22" s="58">
        <v>110.05</v>
      </c>
      <c r="S22" s="58">
        <v>110.05</v>
      </c>
      <c r="T22" s="58">
        <v>110.06</v>
      </c>
    </row>
    <row r="23" spans="1:20" s="63" customFormat="1" ht="56.25" customHeight="1">
      <c r="A23" s="5" t="s">
        <v>19</v>
      </c>
      <c r="B23" s="15" t="s">
        <v>28</v>
      </c>
      <c r="C23" s="18">
        <v>109</v>
      </c>
      <c r="D23" s="24">
        <f>3824000/1000</f>
        <v>3824</v>
      </c>
      <c r="E23" s="28">
        <v>282</v>
      </c>
      <c r="F23" s="34">
        <v>8</v>
      </c>
      <c r="G23" s="28">
        <f t="shared" si="0"/>
        <v>2256</v>
      </c>
      <c r="H23" s="28">
        <v>282</v>
      </c>
      <c r="I23" s="34">
        <v>8</v>
      </c>
      <c r="J23" s="28">
        <f t="shared" si="1"/>
        <v>2256</v>
      </c>
      <c r="K23" s="28">
        <v>0</v>
      </c>
      <c r="L23" s="34">
        <v>0</v>
      </c>
      <c r="M23" s="28">
        <v>0</v>
      </c>
      <c r="N23" s="28">
        <v>0</v>
      </c>
      <c r="O23" s="34">
        <v>0</v>
      </c>
      <c r="P23" s="28">
        <v>0</v>
      </c>
      <c r="Q23" s="55">
        <v>110.03</v>
      </c>
      <c r="R23" s="58">
        <v>110.05</v>
      </c>
      <c r="S23" s="58">
        <v>110.05</v>
      </c>
      <c r="T23" s="58">
        <v>110.06</v>
      </c>
    </row>
    <row r="24" spans="1:20" s="65" customFormat="1" ht="16.5">
      <c r="A24" s="7"/>
      <c r="B24" s="7"/>
      <c r="C24" s="7"/>
      <c r="D24" s="7"/>
      <c r="E24" s="7"/>
      <c r="F24" s="7"/>
      <c r="G24" s="7"/>
      <c r="H24" s="7"/>
      <c r="I24" s="47"/>
      <c r="J24" s="49"/>
      <c r="K24" s="7"/>
      <c r="L24" s="47"/>
      <c r="M24" s="49"/>
      <c r="N24" s="7"/>
      <c r="O24" s="47"/>
      <c r="P24" s="49"/>
      <c r="Q24" s="49"/>
      <c r="R24" s="49"/>
      <c r="S24" s="49"/>
      <c r="T24" s="49" t="s">
        <v>61</v>
      </c>
    </row>
    <row r="25" spans="1:19" s="63" customFormat="1" ht="26.25" customHeight="1">
      <c r="A25" s="8" t="s">
        <v>20</v>
      </c>
      <c r="B25" s="2" t="s">
        <v>32</v>
      </c>
      <c r="C25" s="16"/>
      <c r="E25" s="30" t="s">
        <v>41</v>
      </c>
      <c r="F25" s="37"/>
      <c r="J25" s="50" t="s">
        <v>47</v>
      </c>
      <c r="M25" s="50"/>
      <c r="P25" s="50"/>
      <c r="Q25" s="8"/>
      <c r="R25" s="60"/>
      <c r="S25" s="60"/>
    </row>
    <row r="26" spans="1:6" s="63" customFormat="1" ht="26.25" customHeight="1">
      <c r="A26" s="9"/>
      <c r="E26" s="30" t="s">
        <v>42</v>
      </c>
      <c r="F26" s="37"/>
    </row>
    <row r="27" s="63" customFormat="1" ht="16.5" customHeight="1">
      <c r="F27" s="38"/>
    </row>
    <row r="28" spans="1:6" s="63" customFormat="1" ht="16.5" customHeight="1">
      <c r="A28" s="8" t="s">
        <v>21</v>
      </c>
      <c r="B28" s="16"/>
      <c r="C28" s="16"/>
      <c r="F28" s="38"/>
    </row>
    <row r="29" spans="1:3" s="66" customFormat="1" ht="17.25" customHeight="1">
      <c r="A29" s="8" t="s">
        <v>22</v>
      </c>
      <c r="B29" s="16"/>
      <c r="C29" s="16"/>
    </row>
    <row r="30" spans="1:3" s="66" customFormat="1" ht="17.25" customHeight="1">
      <c r="A30" s="7"/>
      <c r="B30" s="16"/>
      <c r="C30" s="16"/>
    </row>
    <row r="31" spans="1:7" s="63" customFormat="1" ht="17.25" customHeight="1">
      <c r="A31" s="8"/>
      <c r="G31" s="8"/>
    </row>
  </sheetData>
  <mergeCells count="28">
    <mergeCell ref="R6:R7"/>
    <mergeCell ref="T6:T7"/>
    <mergeCell ref="C5:C7"/>
    <mergeCell ref="B5:B7"/>
    <mergeCell ref="A5:A7"/>
    <mergeCell ref="D5:D6"/>
    <mergeCell ref="Q6:Q7"/>
    <mergeCell ref="A12:A13"/>
    <mergeCell ref="Q12:Q13"/>
    <mergeCell ref="R12:R13"/>
    <mergeCell ref="R1:T1"/>
    <mergeCell ref="R2:T2"/>
    <mergeCell ref="P1:Q1"/>
    <mergeCell ref="P2:Q2"/>
    <mergeCell ref="E5:G5"/>
    <mergeCell ref="H5:J5"/>
    <mergeCell ref="Q5:T5"/>
    <mergeCell ref="F2:J2"/>
    <mergeCell ref="K5:M5"/>
    <mergeCell ref="N5:P5"/>
    <mergeCell ref="S6:S7"/>
    <mergeCell ref="A3:T3"/>
    <mergeCell ref="A4:P4"/>
    <mergeCell ref="S12:S13"/>
    <mergeCell ref="T12:T13"/>
    <mergeCell ref="D12:D13"/>
    <mergeCell ref="B12:B13"/>
    <mergeCell ref="C12:C13"/>
  </mergeCells>
  <printOptions horizontalCentered="1"/>
  <pageMargins left="0.551181102362205" right="0.354330708661417" top="0.590551181102362" bottom="0.590551181102362" header="0" footer="0.393700787401575"/>
  <pageSetup fitToHeight="0" fitToWidth="0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陳佩樺</dc:creator>
  <cp:keywords/>
  <dc:description/>
  <cp:lastModifiedBy>陳佩樺</cp:lastModifiedBy>
  <dcterms:created xsi:type="dcterms:W3CDTF">2021-08-18T06:29:20Z</dcterms:created>
  <dcterms:modified xsi:type="dcterms:W3CDTF">2021-08-18T06:29:20Z</dcterms:modified>
  <cp:category/>
  <cp:version/>
  <cp:contentType/>
  <cp:contentStatus/>
</cp:coreProperties>
</file>