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12按公司別分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<sst xmlns="http://schemas.openxmlformats.org/spreadsheetml/2006/main" count="81" uniqueCount="72">
  <si>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公  開  類</t>
  </si>
  <si>
    <t>月      報</t>
  </si>
  <si>
    <t>臺中市市區公車業務概況及行車情形－按公司別分(修正表)</t>
  </si>
  <si>
    <t>中華民國109年12月</t>
  </si>
  <si>
    <t>項目</t>
  </si>
  <si>
    <t>總計</t>
  </si>
  <si>
    <t>台中客運</t>
  </si>
  <si>
    <t>仁友客運</t>
  </si>
  <si>
    <t>統聯客運</t>
  </si>
  <si>
    <t>巨業交通</t>
  </si>
  <si>
    <t>全航客運</t>
  </si>
  <si>
    <t>豐原客運</t>
  </si>
  <si>
    <t>和欣客運</t>
  </si>
  <si>
    <t>東南客運</t>
  </si>
  <si>
    <t>豐榮客運</t>
  </si>
  <si>
    <t>苗栗客運</t>
  </si>
  <si>
    <t>中台灣客運</t>
  </si>
  <si>
    <t>四方客運</t>
  </si>
  <si>
    <t>捷順交通</t>
  </si>
  <si>
    <t>中鹿客運</t>
  </si>
  <si>
    <t>總達客運</t>
  </si>
  <si>
    <t>國光客運</t>
  </si>
  <si>
    <t>建明客運</t>
  </si>
  <si>
    <t>雙美交通有限公司</t>
  </si>
  <si>
    <t>仲利交通事業有限公司</t>
  </si>
  <si>
    <t>怡美交通有限公司</t>
  </si>
  <si>
    <t>填表</t>
  </si>
  <si>
    <t>資料來源：本處運籌管理科依據業者報送之「臺中市各客運業者營運月報表」彙整後編報。</t>
  </si>
  <si>
    <t>填表說明：1.本表「客運收入」欄位未包含營運虧損補貼。
          2.本表編製 1 份，並依統計法規定永久保存，資料透過網際網路上傳至「臺中市公務統計行政管理系統」。
　　　　　3.市區客運業者家數、核定路線數、營業里程、營業車輛數、電動車輛數、無障礙及低地板車輛數為月底數。</t>
  </si>
  <si>
    <t>修正說明：新增小黃公車數據</t>
  </si>
  <si>
    <t>次次月9日前彙報</t>
  </si>
  <si>
    <t>市區客運
業者家數</t>
  </si>
  <si>
    <t>(家)</t>
  </si>
  <si>
    <t>定線定班</t>
  </si>
  <si>
    <t>營運資料</t>
  </si>
  <si>
    <t>核定
路線數</t>
  </si>
  <si>
    <t>(條)</t>
  </si>
  <si>
    <t>營業
里程</t>
  </si>
  <si>
    <t>(公里)</t>
  </si>
  <si>
    <t xml:space="preserve"> 審核</t>
  </si>
  <si>
    <t>營業行
車次數</t>
  </si>
  <si>
    <t>(班次)</t>
  </si>
  <si>
    <t>營業行
駛里程</t>
  </si>
  <si>
    <t>(車公里)</t>
  </si>
  <si>
    <t>客運
人數</t>
  </si>
  <si>
    <t>(人次)</t>
  </si>
  <si>
    <t>延人
公里</t>
  </si>
  <si>
    <t>(人公里)</t>
  </si>
  <si>
    <t>業務主管人員</t>
  </si>
  <si>
    <t>主辦統計人員</t>
  </si>
  <si>
    <t>客運
收入</t>
  </si>
  <si>
    <t>(新台幣元)</t>
  </si>
  <si>
    <t xml:space="preserve"> </t>
  </si>
  <si>
    <t>電子票
證人數</t>
  </si>
  <si>
    <t>電子票
證收入</t>
  </si>
  <si>
    <t>車輛情形</t>
  </si>
  <si>
    <t>營業
車輛數</t>
  </si>
  <si>
    <t>(輛)</t>
  </si>
  <si>
    <t xml:space="preserve">     機關首長</t>
  </si>
  <si>
    <t>電動
車輛數</t>
  </si>
  <si>
    <t>無障礙
車輛數</t>
  </si>
  <si>
    <t>低地板</t>
  </si>
  <si>
    <t>行駛延
日車數</t>
  </si>
  <si>
    <t>(日輛)</t>
  </si>
  <si>
    <t>編製機關</t>
  </si>
  <si>
    <t>表    號</t>
  </si>
  <si>
    <t>柴油燃料
消耗量</t>
  </si>
  <si>
    <t>(公升)</t>
  </si>
  <si>
    <t>臺中市公共運輸及捷運工程處</t>
  </si>
  <si>
    <t>20621-01-06-2</t>
  </si>
  <si>
    <t>包車出租</t>
  </si>
  <si>
    <t xml:space="preserve">          中華民國  111 年 3 月 9 日修正</t>
  </si>
</sst>
</file>

<file path=xl/styles.xml><?xml version="1.0" encoding="utf-8"?>
<styleSheet xmlns="http://schemas.openxmlformats.org/spreadsheetml/2006/main">
  <numFmts count="5">
    <numFmt numFmtId="196" formatCode="#,##0_ "/>
    <numFmt numFmtId="197" formatCode="_-* #,##0_-;\-* #,##0_-;_-* &quot;-&quot;_-;_-@_-"/>
    <numFmt numFmtId="198" formatCode="#,##0.00_ "/>
    <numFmt numFmtId="199" formatCode="_(* #,##0.00_);_(* \(#,##0.00\);_(* &quot;-&quot;??_);_(@_)"/>
    <numFmt numFmtId="200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Times New Roman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96" fontId="2" fillId="2" borderId="0" xfId="0" applyNumberFormat="1" applyFont="1" applyFill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97" fontId="2" fillId="2" borderId="2" xfId="0" applyNumberFormat="1" applyFont="1" applyFill="1" applyBorder="1" applyAlignment="1">
      <alignment horizontal="center" vertical="center"/>
    </xf>
    <xf numFmtId="198" fontId="2" fillId="2" borderId="0" xfId="0" applyNumberFormat="1" applyFont="1" applyFill="1" applyAlignment="1">
      <alignment horizontal="center" vertical="center"/>
    </xf>
    <xf numFmtId="199" fontId="2" fillId="2" borderId="0" xfId="0" applyNumberFormat="1" applyFont="1" applyFill="1" applyAlignment="1">
      <alignment horizontal="center" vertical="center"/>
    </xf>
    <xf numFmtId="199" fontId="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00" fontId="2" fillId="2" borderId="2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99" fontId="2" fillId="2" borderId="2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28" sqref="A28"/>
    </sheetView>
  </sheetViews>
  <sheetFormatPr defaultColWidth="9.28125" defaultRowHeight="15"/>
  <cols>
    <col min="1" max="2" width="13.00390625" style="0" customWidth="1"/>
    <col min="3" max="3" width="10.00390625" style="0" customWidth="1"/>
    <col min="4" max="5" width="13.00390625" style="0" customWidth="1"/>
    <col min="6" max="6" width="18.00390625" style="0" customWidth="1"/>
    <col min="7" max="7" width="17.00390625" style="0" customWidth="1"/>
    <col min="8" max="9" width="21.00390625" style="0" customWidth="1"/>
    <col min="10" max="10" width="19.00390625" style="0" customWidth="1"/>
    <col min="11" max="11" width="22.00390625" style="0" customWidth="1"/>
    <col min="12" max="12" width="12.00390625" style="0" customWidth="1"/>
    <col min="13" max="14" width="10.00390625" style="0" customWidth="1"/>
    <col min="15" max="16" width="15.00390625" style="0" customWidth="1"/>
    <col min="17" max="17" width="18.00390625" style="0" customWidth="1"/>
    <col min="18" max="19" width="10.00390625" style="0" customWidth="1"/>
  </cols>
  <sheetData>
    <row r="1" spans="1:50" ht="17.35" customHeight="1">
      <c r="A1" s="1" t="s">
        <v>0</v>
      </c>
      <c r="B1" s="1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40"/>
      <c r="Q1" s="1" t="s">
        <v>64</v>
      </c>
      <c r="R1" s="43" t="s">
        <v>68</v>
      </c>
      <c r="S1" s="43"/>
      <c r="T1" s="1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7.35" customHeight="1">
      <c r="A2" s="1" t="s">
        <v>1</v>
      </c>
      <c r="B2" s="15" t="s">
        <v>30</v>
      </c>
      <c r="C2" s="15"/>
      <c r="D2" s="15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41"/>
      <c r="Q2" s="1" t="s">
        <v>65</v>
      </c>
      <c r="R2" s="44" t="s">
        <v>69</v>
      </c>
      <c r="S2" s="44"/>
      <c r="T2" s="1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5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6.9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5.85" customHeight="1">
      <c r="A5" s="4" t="s">
        <v>4</v>
      </c>
      <c r="B5" s="16" t="s">
        <v>31</v>
      </c>
      <c r="C5" s="22" t="s">
        <v>33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 t="s">
        <v>70</v>
      </c>
      <c r="S5" s="22"/>
      <c r="T5" s="1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6" customHeight="1">
      <c r="A6" s="4"/>
      <c r="B6" s="16"/>
      <c r="C6" s="22" t="s">
        <v>34</v>
      </c>
      <c r="D6" s="22"/>
      <c r="E6" s="22"/>
      <c r="F6" s="22"/>
      <c r="G6" s="22"/>
      <c r="H6" s="22"/>
      <c r="I6" s="22"/>
      <c r="J6" s="22"/>
      <c r="K6" s="22"/>
      <c r="L6" s="22" t="s">
        <v>55</v>
      </c>
      <c r="M6" s="22"/>
      <c r="N6" s="22"/>
      <c r="O6" s="22"/>
      <c r="P6" s="22"/>
      <c r="Q6" s="22"/>
      <c r="R6" s="22"/>
      <c r="S6" s="22"/>
      <c r="T6" s="1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4.1" customHeight="1">
      <c r="A7" s="4"/>
      <c r="B7" s="17"/>
      <c r="C7" s="16" t="s">
        <v>35</v>
      </c>
      <c r="D7" s="16" t="s">
        <v>37</v>
      </c>
      <c r="E7" s="16" t="s">
        <v>40</v>
      </c>
      <c r="F7" s="16" t="s">
        <v>42</v>
      </c>
      <c r="G7" s="16" t="s">
        <v>44</v>
      </c>
      <c r="H7" s="16" t="s">
        <v>46</v>
      </c>
      <c r="I7" s="16" t="s">
        <v>50</v>
      </c>
      <c r="J7" s="16" t="s">
        <v>53</v>
      </c>
      <c r="K7" s="16" t="s">
        <v>54</v>
      </c>
      <c r="L7" s="16" t="s">
        <v>56</v>
      </c>
      <c r="M7" s="16" t="s">
        <v>59</v>
      </c>
      <c r="N7" s="37" t="s">
        <v>60</v>
      </c>
      <c r="O7" s="38"/>
      <c r="P7" s="16" t="s">
        <v>62</v>
      </c>
      <c r="Q7" s="16" t="s">
        <v>66</v>
      </c>
      <c r="R7" s="16" t="s">
        <v>44</v>
      </c>
      <c r="S7" s="37" t="s">
        <v>62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30.1" customHeight="1">
      <c r="A8" s="4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7"/>
      <c r="O8" s="39" t="s">
        <v>61</v>
      </c>
      <c r="P8" s="16"/>
      <c r="Q8" s="16"/>
      <c r="R8" s="16"/>
      <c r="S8" s="3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31.65" customHeight="1">
      <c r="A9" s="4"/>
      <c r="B9" s="19" t="s">
        <v>32</v>
      </c>
      <c r="C9" s="22" t="s">
        <v>36</v>
      </c>
      <c r="D9" s="22" t="s">
        <v>38</v>
      </c>
      <c r="E9" s="22" t="s">
        <v>41</v>
      </c>
      <c r="F9" s="22" t="s">
        <v>43</v>
      </c>
      <c r="G9" s="22" t="s">
        <v>45</v>
      </c>
      <c r="H9" s="22" t="s">
        <v>47</v>
      </c>
      <c r="I9" s="22" t="s">
        <v>51</v>
      </c>
      <c r="J9" s="22" t="s">
        <v>45</v>
      </c>
      <c r="K9" s="22" t="s">
        <v>51</v>
      </c>
      <c r="L9" s="22" t="s">
        <v>57</v>
      </c>
      <c r="M9" s="22" t="s">
        <v>57</v>
      </c>
      <c r="N9" s="22" t="s">
        <v>57</v>
      </c>
      <c r="O9" s="19" t="s">
        <v>57</v>
      </c>
      <c r="P9" s="22" t="s">
        <v>63</v>
      </c>
      <c r="Q9" s="22" t="s">
        <v>67</v>
      </c>
      <c r="R9" s="22" t="s">
        <v>45</v>
      </c>
      <c r="S9" s="46" t="s">
        <v>63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6.35" customHeight="1">
      <c r="A10" s="5" t="s">
        <v>5</v>
      </c>
      <c r="B10" s="20">
        <v>20</v>
      </c>
      <c r="C10" s="8">
        <f>237+8</f>
        <v>245</v>
      </c>
      <c r="D10" s="24">
        <f>SUM(D11:D30)</f>
        <v>7834.28</v>
      </c>
      <c r="E10" s="27">
        <f>SUM(E11:E30)</f>
        <v>302718</v>
      </c>
      <c r="F10" s="24">
        <f>SUM(F11:F30)</f>
        <v>6684830.92</v>
      </c>
      <c r="G10" s="31">
        <f>SUM(G11:G30)</f>
        <v>10555721</v>
      </c>
      <c r="H10" s="24">
        <f>SUM(H11:H30)</f>
        <v>73100052.12</v>
      </c>
      <c r="I10" s="27">
        <f>SUM(I11:I30)</f>
        <v>262115326</v>
      </c>
      <c r="J10" s="36">
        <f>SUM(J11:J30)</f>
        <v>10480767</v>
      </c>
      <c r="K10" s="31">
        <f>SUM(K11:K30)</f>
        <v>256081739</v>
      </c>
      <c r="L10" s="31">
        <f>SUM(L11:L30)</f>
        <v>1631</v>
      </c>
      <c r="M10" s="31">
        <f>SUM(M11:M30)</f>
        <v>197</v>
      </c>
      <c r="N10" s="31">
        <f>SUM(N11:N30)</f>
        <v>1220</v>
      </c>
      <c r="O10" s="31">
        <f>SUM(O11:O30)</f>
        <v>1208</v>
      </c>
      <c r="P10" s="31">
        <f>SUM(P11:P30)</f>
        <v>44760</v>
      </c>
      <c r="Q10" s="24">
        <f>SUM(Q11:Q30)</f>
        <v>2747653.77</v>
      </c>
      <c r="R10" s="45">
        <v>0</v>
      </c>
      <c r="S10" s="45">
        <v>0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6.35" customHeight="1">
      <c r="A11" s="6" t="s">
        <v>6</v>
      </c>
      <c r="B11" s="14">
        <v>1</v>
      </c>
      <c r="C11" s="10">
        <v>58</v>
      </c>
      <c r="D11" s="25">
        <v>1757.25</v>
      </c>
      <c r="E11" s="28">
        <v>78832</v>
      </c>
      <c r="F11" s="25">
        <v>1863916.85</v>
      </c>
      <c r="G11" s="28">
        <v>3720398</v>
      </c>
      <c r="H11" s="25">
        <v>33503125</v>
      </c>
      <c r="I11" s="28">
        <v>86140813</v>
      </c>
      <c r="J11" s="28">
        <v>3691176</v>
      </c>
      <c r="K11" s="28">
        <v>85502318</v>
      </c>
      <c r="L11" s="10">
        <v>419</v>
      </c>
      <c r="M11" s="10">
        <v>8</v>
      </c>
      <c r="N11" s="10">
        <v>334</v>
      </c>
      <c r="O11" s="10">
        <v>328</v>
      </c>
      <c r="P11" s="28">
        <v>12440</v>
      </c>
      <c r="Q11" s="25">
        <v>813404</v>
      </c>
      <c r="R11" s="33">
        <v>0</v>
      </c>
      <c r="S11" s="33">
        <v>0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6.35" customHeight="1">
      <c r="A12" s="6" t="s">
        <v>7</v>
      </c>
      <c r="B12" s="14">
        <v>1</v>
      </c>
      <c r="C12" s="10">
        <v>5</v>
      </c>
      <c r="D12" s="25">
        <v>80.8</v>
      </c>
      <c r="E12" s="28">
        <v>5837</v>
      </c>
      <c r="F12" s="25">
        <v>93219.8</v>
      </c>
      <c r="G12" s="28">
        <v>104305</v>
      </c>
      <c r="H12" s="25">
        <v>231641</v>
      </c>
      <c r="I12" s="28">
        <v>2147085</v>
      </c>
      <c r="J12" s="28">
        <v>103429</v>
      </c>
      <c r="K12" s="28">
        <v>2129568</v>
      </c>
      <c r="L12" s="10">
        <v>27</v>
      </c>
      <c r="M12" s="33">
        <v>0</v>
      </c>
      <c r="N12" s="10">
        <v>23</v>
      </c>
      <c r="O12" s="10">
        <v>23</v>
      </c>
      <c r="P12" s="28">
        <v>635</v>
      </c>
      <c r="Q12" s="25">
        <v>41329</v>
      </c>
      <c r="R12" s="33">
        <v>0</v>
      </c>
      <c r="S12" s="33">
        <v>0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6.35" customHeight="1">
      <c r="A13" s="6" t="s">
        <v>8</v>
      </c>
      <c r="B13" s="14">
        <v>1</v>
      </c>
      <c r="C13" s="10">
        <v>29</v>
      </c>
      <c r="D13" s="25">
        <v>609.18</v>
      </c>
      <c r="E13" s="28">
        <v>51425</v>
      </c>
      <c r="F13" s="25">
        <v>1092483.83</v>
      </c>
      <c r="G13" s="28">
        <v>2438370</v>
      </c>
      <c r="H13" s="25">
        <v>11171609.25</v>
      </c>
      <c r="I13" s="28">
        <v>52525716</v>
      </c>
      <c r="J13" s="28">
        <v>2421027</v>
      </c>
      <c r="K13" s="28">
        <v>52171816</v>
      </c>
      <c r="L13" s="10">
        <v>310</v>
      </c>
      <c r="M13" s="33">
        <v>0</v>
      </c>
      <c r="N13" s="10">
        <v>310</v>
      </c>
      <c r="O13" s="10">
        <v>310</v>
      </c>
      <c r="P13" s="28">
        <v>7949</v>
      </c>
      <c r="Q13" s="25">
        <v>566560</v>
      </c>
      <c r="R13" s="33">
        <v>0</v>
      </c>
      <c r="S13" s="33">
        <v>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6.35" customHeight="1">
      <c r="A14" s="6" t="s">
        <v>9</v>
      </c>
      <c r="B14" s="14">
        <v>1</v>
      </c>
      <c r="C14" s="10">
        <v>24</v>
      </c>
      <c r="D14" s="25">
        <v>506.62</v>
      </c>
      <c r="E14" s="28">
        <v>11118</v>
      </c>
      <c r="F14" s="25">
        <v>270360.82</v>
      </c>
      <c r="G14" s="28">
        <v>621972</v>
      </c>
      <c r="H14" s="25">
        <v>3930403.78</v>
      </c>
      <c r="I14" s="28">
        <v>14284574</v>
      </c>
      <c r="J14" s="28">
        <v>621249</v>
      </c>
      <c r="K14" s="28">
        <v>14147546</v>
      </c>
      <c r="L14" s="10">
        <v>59</v>
      </c>
      <c r="M14" s="33">
        <v>0</v>
      </c>
      <c r="N14" s="10">
        <v>48</v>
      </c>
      <c r="O14" s="10">
        <v>48</v>
      </c>
      <c r="P14" s="28">
        <v>1883</v>
      </c>
      <c r="Q14" s="25">
        <v>147359</v>
      </c>
      <c r="R14" s="33">
        <v>0</v>
      </c>
      <c r="S14" s="33">
        <v>0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6.35" customHeight="1">
      <c r="A15" s="6" t="s">
        <v>10</v>
      </c>
      <c r="B15" s="14">
        <v>1</v>
      </c>
      <c r="C15" s="10">
        <v>12</v>
      </c>
      <c r="D15" s="25">
        <v>233.45</v>
      </c>
      <c r="E15" s="28">
        <v>9166</v>
      </c>
      <c r="F15" s="25">
        <v>181501.7</v>
      </c>
      <c r="G15" s="28">
        <v>375914</v>
      </c>
      <c r="H15" s="25">
        <v>1491860.55</v>
      </c>
      <c r="I15" s="28">
        <v>7584264</v>
      </c>
      <c r="J15" s="28">
        <v>373855</v>
      </c>
      <c r="K15" s="28">
        <v>7545489</v>
      </c>
      <c r="L15" s="10">
        <v>56</v>
      </c>
      <c r="M15" s="10">
        <v>2</v>
      </c>
      <c r="N15" s="10">
        <v>36</v>
      </c>
      <c r="O15" s="10">
        <v>36</v>
      </c>
      <c r="P15" s="28">
        <v>1420</v>
      </c>
      <c r="Q15" s="25">
        <v>92156</v>
      </c>
      <c r="R15" s="33">
        <v>0</v>
      </c>
      <c r="S15" s="33">
        <v>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6.35" customHeight="1">
      <c r="A16" s="6" t="s">
        <v>11</v>
      </c>
      <c r="B16" s="14">
        <v>1</v>
      </c>
      <c r="C16" s="10">
        <v>91</v>
      </c>
      <c r="D16" s="25">
        <v>2229.75</v>
      </c>
      <c r="E16" s="28">
        <v>43641</v>
      </c>
      <c r="F16" s="25">
        <v>1054439.25</v>
      </c>
      <c r="G16" s="28">
        <v>1230543</v>
      </c>
      <c r="H16" s="25">
        <v>10040857.8</v>
      </c>
      <c r="I16" s="28">
        <v>33275064</v>
      </c>
      <c r="J16" s="28">
        <v>1224956</v>
      </c>
      <c r="K16" s="28">
        <v>33122418</v>
      </c>
      <c r="L16" s="10">
        <v>240</v>
      </c>
      <c r="M16" s="10">
        <v>14</v>
      </c>
      <c r="N16" s="10">
        <v>165</v>
      </c>
      <c r="O16" s="10">
        <v>162</v>
      </c>
      <c r="P16" s="28">
        <v>6925</v>
      </c>
      <c r="Q16" s="25">
        <v>427575</v>
      </c>
      <c r="R16" s="33">
        <v>0</v>
      </c>
      <c r="S16" s="33">
        <v>0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6.35" customHeight="1">
      <c r="A17" s="6" t="s">
        <v>12</v>
      </c>
      <c r="B17" s="14">
        <v>1</v>
      </c>
      <c r="C17" s="10">
        <v>4</v>
      </c>
      <c r="D17" s="25">
        <v>59.25</v>
      </c>
      <c r="E17" s="28">
        <v>4776</v>
      </c>
      <c r="F17" s="25">
        <v>73396.9</v>
      </c>
      <c r="G17" s="28">
        <v>89311</v>
      </c>
      <c r="H17" s="25">
        <v>799182.45</v>
      </c>
      <c r="I17" s="28">
        <v>2122264</v>
      </c>
      <c r="J17" s="28">
        <v>84516</v>
      </c>
      <c r="K17" s="28">
        <v>2112249</v>
      </c>
      <c r="L17" s="10">
        <v>14</v>
      </c>
      <c r="M17" s="33">
        <v>0</v>
      </c>
      <c r="N17" s="10">
        <v>4</v>
      </c>
      <c r="O17" s="10">
        <v>4</v>
      </c>
      <c r="P17" s="28">
        <v>351</v>
      </c>
      <c r="Q17" s="25">
        <v>25591.33</v>
      </c>
      <c r="R17" s="33">
        <v>0</v>
      </c>
      <c r="S17" s="33">
        <v>0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6.35" customHeight="1">
      <c r="A18" s="6" t="s">
        <v>13</v>
      </c>
      <c r="B18" s="14">
        <v>1</v>
      </c>
      <c r="C18" s="10">
        <v>8</v>
      </c>
      <c r="D18" s="25">
        <v>162.25</v>
      </c>
      <c r="E18" s="28">
        <v>7582</v>
      </c>
      <c r="F18" s="25">
        <v>158345.1</v>
      </c>
      <c r="G18" s="28">
        <v>114188</v>
      </c>
      <c r="H18" s="25">
        <v>685638.1</v>
      </c>
      <c r="I18" s="28">
        <v>2652022</v>
      </c>
      <c r="J18" s="28">
        <v>113455</v>
      </c>
      <c r="K18" s="28">
        <v>2637362</v>
      </c>
      <c r="L18" s="10">
        <v>44</v>
      </c>
      <c r="M18" s="33">
        <v>0</v>
      </c>
      <c r="N18" s="10">
        <v>20</v>
      </c>
      <c r="O18" s="10">
        <v>20</v>
      </c>
      <c r="P18" s="28">
        <v>932</v>
      </c>
      <c r="Q18" s="25">
        <v>68300</v>
      </c>
      <c r="R18" s="33">
        <v>0</v>
      </c>
      <c r="S18" s="33">
        <v>0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6.35" customHeight="1">
      <c r="A19" s="6" t="s">
        <v>14</v>
      </c>
      <c r="B19" s="14">
        <v>1</v>
      </c>
      <c r="C19" s="10">
        <v>5</v>
      </c>
      <c r="D19" s="25">
        <v>85.8</v>
      </c>
      <c r="E19" s="28">
        <v>5456</v>
      </c>
      <c r="F19" s="25">
        <v>94600.57</v>
      </c>
      <c r="G19" s="28">
        <v>128997</v>
      </c>
      <c r="H19" s="25">
        <v>459092.7</v>
      </c>
      <c r="I19" s="28">
        <v>2566526</v>
      </c>
      <c r="J19" s="28">
        <v>128960</v>
      </c>
      <c r="K19" s="28">
        <v>2565871</v>
      </c>
      <c r="L19" s="10">
        <v>25</v>
      </c>
      <c r="M19" s="33">
        <v>0</v>
      </c>
      <c r="N19" s="10">
        <v>25</v>
      </c>
      <c r="O19" s="10">
        <v>25</v>
      </c>
      <c r="P19" s="28">
        <v>775</v>
      </c>
      <c r="Q19" s="25">
        <v>49070.28</v>
      </c>
      <c r="R19" s="33">
        <v>0</v>
      </c>
      <c r="S19" s="33"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6.35" customHeight="1">
      <c r="A20" s="6" t="s">
        <v>15</v>
      </c>
      <c r="B20" s="14">
        <v>1</v>
      </c>
      <c r="C20" s="10">
        <v>6</v>
      </c>
      <c r="D20" s="25">
        <v>101.2</v>
      </c>
      <c r="E20" s="28">
        <v>758</v>
      </c>
      <c r="F20" s="25">
        <v>15333.2</v>
      </c>
      <c r="G20" s="28">
        <v>9101</v>
      </c>
      <c r="H20" s="25">
        <v>68466.4</v>
      </c>
      <c r="I20" s="28">
        <v>561879</v>
      </c>
      <c r="J20" s="28">
        <v>8999</v>
      </c>
      <c r="K20" s="28">
        <v>38552</v>
      </c>
      <c r="L20" s="10">
        <v>4</v>
      </c>
      <c r="M20" s="10">
        <v>4</v>
      </c>
      <c r="N20" s="10">
        <v>4</v>
      </c>
      <c r="O20" s="10">
        <v>4</v>
      </c>
      <c r="P20" s="28">
        <v>162</v>
      </c>
      <c r="Q20" s="25">
        <v>355.5</v>
      </c>
      <c r="R20" s="33">
        <v>0</v>
      </c>
      <c r="S20" s="33">
        <v>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6.35" customHeight="1">
      <c r="A21" s="6" t="s">
        <v>16</v>
      </c>
      <c r="B21" s="14">
        <v>1</v>
      </c>
      <c r="C21" s="10">
        <v>24</v>
      </c>
      <c r="D21" s="25">
        <v>617.08</v>
      </c>
      <c r="E21" s="28">
        <v>26915</v>
      </c>
      <c r="F21" s="25">
        <v>675604.85</v>
      </c>
      <c r="G21" s="28">
        <v>767194</v>
      </c>
      <c r="H21" s="25">
        <v>5642634.65</v>
      </c>
      <c r="I21" s="28">
        <v>22233500</v>
      </c>
      <c r="J21" s="28">
        <v>760484</v>
      </c>
      <c r="K21" s="28">
        <v>22101821</v>
      </c>
      <c r="L21" s="10">
        <v>139</v>
      </c>
      <c r="M21" s="10">
        <v>16</v>
      </c>
      <c r="N21" s="10">
        <v>68</v>
      </c>
      <c r="O21" s="10">
        <v>65</v>
      </c>
      <c r="P21" s="28">
        <v>3448</v>
      </c>
      <c r="Q21" s="25">
        <v>202760</v>
      </c>
      <c r="R21" s="33">
        <v>0</v>
      </c>
      <c r="S21" s="33">
        <v>0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6.35" customHeight="1">
      <c r="A22" s="6" t="s">
        <v>17</v>
      </c>
      <c r="B22" s="14">
        <v>1</v>
      </c>
      <c r="C22" s="10">
        <v>13</v>
      </c>
      <c r="D22" s="25">
        <v>253.55</v>
      </c>
      <c r="E22" s="28">
        <v>15947</v>
      </c>
      <c r="F22" s="25">
        <v>246324.15</v>
      </c>
      <c r="G22" s="28">
        <v>225080</v>
      </c>
      <c r="H22" s="25">
        <v>1404150.83</v>
      </c>
      <c r="I22" s="28">
        <v>9120474</v>
      </c>
      <c r="J22" s="28">
        <v>224215</v>
      </c>
      <c r="K22" s="28">
        <v>9103153</v>
      </c>
      <c r="L22" s="10">
        <v>64</v>
      </c>
      <c r="M22" s="10">
        <v>54</v>
      </c>
      <c r="N22" s="10">
        <v>61</v>
      </c>
      <c r="O22" s="10">
        <v>61</v>
      </c>
      <c r="P22" s="28">
        <v>1984</v>
      </c>
      <c r="Q22" s="25">
        <v>24988.36</v>
      </c>
      <c r="R22" s="33">
        <v>0</v>
      </c>
      <c r="S22" s="33"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6.35" customHeight="1">
      <c r="A23" s="6" t="s">
        <v>18</v>
      </c>
      <c r="B23" s="14">
        <v>1</v>
      </c>
      <c r="C23" s="10">
        <v>9</v>
      </c>
      <c r="D23" s="25">
        <v>228.6</v>
      </c>
      <c r="E23" s="28">
        <v>8491</v>
      </c>
      <c r="F23" s="25">
        <v>186754.7</v>
      </c>
      <c r="G23" s="28">
        <v>155272</v>
      </c>
      <c r="H23" s="25">
        <v>786577.7</v>
      </c>
      <c r="I23" s="28">
        <v>7346893</v>
      </c>
      <c r="J23" s="28">
        <v>155034</v>
      </c>
      <c r="K23" s="28">
        <v>3446023</v>
      </c>
      <c r="L23" s="10">
        <v>46</v>
      </c>
      <c r="M23" s="10">
        <v>46</v>
      </c>
      <c r="N23" s="10">
        <v>46</v>
      </c>
      <c r="O23" s="10">
        <v>46</v>
      </c>
      <c r="P23" s="28">
        <v>1140</v>
      </c>
      <c r="Q23" s="33">
        <v>0</v>
      </c>
      <c r="R23" s="33">
        <v>0</v>
      </c>
      <c r="S23" s="33"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6.35" customHeight="1">
      <c r="A24" s="6" t="s">
        <v>19</v>
      </c>
      <c r="B24" s="14">
        <v>1</v>
      </c>
      <c r="C24" s="10">
        <v>27</v>
      </c>
      <c r="D24" s="25">
        <v>684.4</v>
      </c>
      <c r="E24" s="28">
        <v>27174</v>
      </c>
      <c r="F24" s="25">
        <v>603179.1</v>
      </c>
      <c r="G24" s="28">
        <v>558149</v>
      </c>
      <c r="H24" s="25">
        <v>2808623</v>
      </c>
      <c r="I24" s="28">
        <v>19163101</v>
      </c>
      <c r="J24" s="28">
        <v>553629</v>
      </c>
      <c r="K24" s="28">
        <v>19072722</v>
      </c>
      <c r="L24" s="10">
        <v>133</v>
      </c>
      <c r="M24" s="10">
        <v>53</v>
      </c>
      <c r="N24" s="10">
        <v>65</v>
      </c>
      <c r="O24" s="10">
        <v>65</v>
      </c>
      <c r="P24" s="28">
        <v>3450</v>
      </c>
      <c r="Q24" s="25">
        <v>268080</v>
      </c>
      <c r="R24" s="33">
        <v>0</v>
      </c>
      <c r="S24" s="33"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6.35" customHeight="1">
      <c r="A25" s="6" t="s">
        <v>20</v>
      </c>
      <c r="B25" s="14">
        <v>1</v>
      </c>
      <c r="C25" s="10">
        <v>2</v>
      </c>
      <c r="D25" s="25">
        <v>29.1</v>
      </c>
      <c r="E25" s="28">
        <v>1854</v>
      </c>
      <c r="F25" s="25">
        <v>22004.3</v>
      </c>
      <c r="G25" s="28">
        <v>8308</v>
      </c>
      <c r="H25" s="25">
        <v>33310.01</v>
      </c>
      <c r="I25" s="28">
        <v>208743</v>
      </c>
      <c r="J25" s="28">
        <v>8308</v>
      </c>
      <c r="K25" s="28">
        <v>208743</v>
      </c>
      <c r="L25" s="10">
        <v>6</v>
      </c>
      <c r="M25" s="33">
        <v>0</v>
      </c>
      <c r="N25" s="10">
        <v>1</v>
      </c>
      <c r="O25" s="10">
        <v>1</v>
      </c>
      <c r="P25" s="28">
        <v>155</v>
      </c>
      <c r="Q25" s="25">
        <v>10340</v>
      </c>
      <c r="R25" s="33">
        <v>0</v>
      </c>
      <c r="S25" s="33"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6.35" customHeight="1">
      <c r="A26" s="6" t="s">
        <v>21</v>
      </c>
      <c r="B26" s="14">
        <v>1</v>
      </c>
      <c r="C26" s="10">
        <v>2</v>
      </c>
      <c r="D26" s="25">
        <v>41.9</v>
      </c>
      <c r="E26" s="28">
        <v>88</v>
      </c>
      <c r="F26" s="25">
        <v>2005.6</v>
      </c>
      <c r="G26" s="28">
        <v>96</v>
      </c>
      <c r="H26" s="25">
        <v>2191.2</v>
      </c>
      <c r="I26" s="28">
        <v>8700</v>
      </c>
      <c r="J26" s="28">
        <v>52</v>
      </c>
      <c r="K26" s="28">
        <v>4400</v>
      </c>
      <c r="L26" s="10">
        <v>10</v>
      </c>
      <c r="M26" s="33">
        <v>0</v>
      </c>
      <c r="N26" s="10">
        <v>10</v>
      </c>
      <c r="O26" s="10">
        <v>10</v>
      </c>
      <c r="P26" s="28">
        <v>26</v>
      </c>
      <c r="Q26" s="25">
        <v>645.3</v>
      </c>
      <c r="R26" s="33">
        <v>0</v>
      </c>
      <c r="S26" s="33"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6.35" customHeight="1">
      <c r="A27" s="6" t="s">
        <v>22</v>
      </c>
      <c r="B27" s="14">
        <v>1</v>
      </c>
      <c r="C27" s="10">
        <v>4</v>
      </c>
      <c r="D27" s="10">
        <v>78.6</v>
      </c>
      <c r="E27" s="29">
        <v>1482</v>
      </c>
      <c r="F27" s="25">
        <v>29971</v>
      </c>
      <c r="G27" s="29">
        <v>7524</v>
      </c>
      <c r="H27" s="32">
        <v>40687.7</v>
      </c>
      <c r="I27" s="29">
        <v>173708</v>
      </c>
      <c r="J27" s="29">
        <v>7423</v>
      </c>
      <c r="K27" s="29">
        <v>171688</v>
      </c>
      <c r="L27" s="10">
        <v>6</v>
      </c>
      <c r="M27" s="33">
        <v>0</v>
      </c>
      <c r="N27" s="33">
        <v>0</v>
      </c>
      <c r="O27" s="33">
        <v>0</v>
      </c>
      <c r="P27" s="10">
        <v>186</v>
      </c>
      <c r="Q27" s="32">
        <v>9140</v>
      </c>
      <c r="R27" s="33">
        <v>0</v>
      </c>
      <c r="S27" s="33"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6.35" customHeight="1">
      <c r="A28" s="6" t="s">
        <v>23</v>
      </c>
      <c r="B28" s="14">
        <v>1</v>
      </c>
      <c r="C28" s="10">
        <v>2</v>
      </c>
      <c r="D28" s="25">
        <f>9.4+7.5</f>
        <v>16.9</v>
      </c>
      <c r="E28" s="28">
        <f>186+248</f>
        <v>434</v>
      </c>
      <c r="F28" s="25">
        <f>9.4*186+7.5*248</f>
        <v>3608.4</v>
      </c>
      <c r="G28" s="28">
        <f>128+65</f>
        <v>193</v>
      </c>
      <c r="H28" s="33">
        <v>0</v>
      </c>
      <c r="I28" s="33">
        <v>0</v>
      </c>
      <c r="J28" s="33">
        <v>0</v>
      </c>
      <c r="K28" s="33">
        <v>0</v>
      </c>
      <c r="L28" s="10">
        <v>9</v>
      </c>
      <c r="M28" s="33">
        <v>0</v>
      </c>
      <c r="N28" s="33">
        <v>0</v>
      </c>
      <c r="O28" s="33">
        <v>0</v>
      </c>
      <c r="P28" s="28">
        <f>9*31</f>
        <v>279</v>
      </c>
      <c r="Q28" s="33">
        <v>0</v>
      </c>
      <c r="R28" s="33">
        <v>0</v>
      </c>
      <c r="S28" s="33"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6.35" customHeight="1">
      <c r="A29" s="6" t="s">
        <v>24</v>
      </c>
      <c r="B29" s="14">
        <v>1</v>
      </c>
      <c r="C29" s="10">
        <v>2</v>
      </c>
      <c r="D29" s="25">
        <f>10.6+6.8</f>
        <v>17.4</v>
      </c>
      <c r="E29" s="28">
        <f>188+62</f>
        <v>250</v>
      </c>
      <c r="F29" s="25">
        <f>10.6*188+6.8*62</f>
        <v>2414.4</v>
      </c>
      <c r="G29" s="28">
        <f>247+0</f>
        <v>247</v>
      </c>
      <c r="H29" s="33">
        <v>0</v>
      </c>
      <c r="I29" s="33">
        <v>0</v>
      </c>
      <c r="J29" s="33">
        <v>0</v>
      </c>
      <c r="K29" s="33">
        <v>0</v>
      </c>
      <c r="L29" s="10">
        <v>9</v>
      </c>
      <c r="M29" s="33">
        <v>0</v>
      </c>
      <c r="N29" s="33">
        <v>0</v>
      </c>
      <c r="O29" s="33">
        <v>0</v>
      </c>
      <c r="P29" s="28">
        <f>9*31</f>
        <v>279</v>
      </c>
      <c r="Q29" s="33">
        <v>0</v>
      </c>
      <c r="R29" s="33">
        <v>0</v>
      </c>
      <c r="S29" s="33"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26.35" customHeight="1">
      <c r="A30" s="7" t="s">
        <v>25</v>
      </c>
      <c r="B30" s="21">
        <v>1</v>
      </c>
      <c r="C30" s="23">
        <v>2</v>
      </c>
      <c r="D30" s="26">
        <f>9+10+12.5+9.7</f>
        <v>41.2</v>
      </c>
      <c r="E30" s="30">
        <f>372+376+372+372</f>
        <v>1492</v>
      </c>
      <c r="F30" s="26">
        <f>9*372+10*376+12.5*372+9.7*372</f>
        <v>15366.4</v>
      </c>
      <c r="G30" s="30">
        <f>174+185+110+90</f>
        <v>559</v>
      </c>
      <c r="H30" s="34">
        <v>0</v>
      </c>
      <c r="I30" s="34">
        <v>0</v>
      </c>
      <c r="J30" s="34">
        <v>0</v>
      </c>
      <c r="K30" s="34">
        <v>0</v>
      </c>
      <c r="L30" s="23">
        <v>11</v>
      </c>
      <c r="M30" s="34">
        <v>0</v>
      </c>
      <c r="N30" s="34">
        <v>0</v>
      </c>
      <c r="O30" s="34">
        <v>0</v>
      </c>
      <c r="P30" s="30">
        <f>11*31</f>
        <v>341</v>
      </c>
      <c r="Q30" s="34">
        <v>0</v>
      </c>
      <c r="R30" s="34">
        <v>0</v>
      </c>
      <c r="S30" s="34"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0.3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.85" customHeight="1">
      <c r="A32" s="9" t="s">
        <v>26</v>
      </c>
      <c r="B32" s="9"/>
      <c r="C32" s="9"/>
      <c r="D32" s="9" t="s">
        <v>39</v>
      </c>
      <c r="E32" s="9"/>
      <c r="F32" s="9"/>
      <c r="G32" s="9"/>
      <c r="H32" s="35" t="s">
        <v>48</v>
      </c>
      <c r="I32" s="35"/>
      <c r="J32" s="10"/>
      <c r="K32" s="10"/>
      <c r="L32" s="35" t="s">
        <v>58</v>
      </c>
      <c r="M32" s="35"/>
      <c r="N32" s="10"/>
      <c r="O32" s="10"/>
      <c r="P32" s="10"/>
      <c r="Q32" s="42"/>
      <c r="R32" s="42" t="s">
        <v>71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.85" customHeight="1">
      <c r="A33" s="10"/>
      <c r="B33" s="10"/>
      <c r="C33" s="10"/>
      <c r="D33" s="9"/>
      <c r="E33" s="9"/>
      <c r="F33" s="9"/>
      <c r="G33" s="9"/>
      <c r="H33" s="35" t="s">
        <v>49</v>
      </c>
      <c r="I33" s="35"/>
      <c r="J33" s="10"/>
      <c r="K33" s="10"/>
      <c r="L33" s="10"/>
      <c r="M33" s="35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1" t="s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29.35" customHeight="1">
      <c r="A35" s="12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1" t="s">
        <v>29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 t="s">
        <v>52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28">
    <mergeCell ref="R1:S1"/>
    <mergeCell ref="A35:S36"/>
    <mergeCell ref="B5:B6"/>
    <mergeCell ref="C7:C8"/>
    <mergeCell ref="D7:D8"/>
    <mergeCell ref="E7:E8"/>
    <mergeCell ref="F7:F8"/>
    <mergeCell ref="G7:G8"/>
    <mergeCell ref="M7:M8"/>
    <mergeCell ref="R5:S6"/>
    <mergeCell ref="L6:Q6"/>
    <mergeCell ref="C5:Q5"/>
    <mergeCell ref="N7:N8"/>
    <mergeCell ref="P7:P8"/>
    <mergeCell ref="Q7:Q8"/>
    <mergeCell ref="H7:H8"/>
    <mergeCell ref="A5:A9"/>
    <mergeCell ref="A3:S3"/>
    <mergeCell ref="R2:S2"/>
    <mergeCell ref="A4:S4"/>
    <mergeCell ref="B2:D2"/>
    <mergeCell ref="C6:K6"/>
    <mergeCell ref="R7:R8"/>
    <mergeCell ref="S7:S8"/>
    <mergeCell ref="I7:I8"/>
    <mergeCell ref="J7:J8"/>
    <mergeCell ref="K7:K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