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一般公文統計" sheetId="1" r:id="rId1"/>
    <sheet name="編表說明" sheetId="2" r:id="rId2"/>
  </sheets>
  <definedNames/>
  <calcPr fullCalcOnLoad="1"/>
</workbook>
</file>

<file path=xl/sharedStrings.xml><?xml version="1.0" encoding="utf-8"?>
<sst xmlns="http://schemas.openxmlformats.org/spreadsheetml/2006/main" count="133" uniqueCount="124">
  <si>
    <t>公開類</t>
  </si>
  <si>
    <t>月報</t>
  </si>
  <si>
    <t>臺中市政府各區公所一般公文統計表</t>
  </si>
  <si>
    <t>中華民國110年2月</t>
  </si>
  <si>
    <t>各區公所合計</t>
  </si>
  <si>
    <t>中區區公所</t>
  </si>
  <si>
    <t>東區區公所</t>
  </si>
  <si>
    <t>西區區公所</t>
  </si>
  <si>
    <t>南區區公所</t>
  </si>
  <si>
    <t>北區區公所</t>
  </si>
  <si>
    <t>西屯區公所</t>
  </si>
  <si>
    <t>南屯區公所</t>
  </si>
  <si>
    <t>北屯區公所</t>
  </si>
  <si>
    <t>豐原區公所</t>
  </si>
  <si>
    <t>大里區公所</t>
  </si>
  <si>
    <t>太平區公所</t>
  </si>
  <si>
    <t>清水區公所</t>
  </si>
  <si>
    <t>沙鹿區公所</t>
  </si>
  <si>
    <t>大甲區公所</t>
  </si>
  <si>
    <t>東勢區公所</t>
  </si>
  <si>
    <t>梧棲區公所</t>
  </si>
  <si>
    <t>烏日區公所</t>
  </si>
  <si>
    <t>神岡區公所</t>
  </si>
  <si>
    <t>大肚區公所</t>
  </si>
  <si>
    <t>大雅區公所</t>
  </si>
  <si>
    <t>后里區公所</t>
  </si>
  <si>
    <t>霧峰區公所</t>
  </si>
  <si>
    <t>潭子區公所</t>
  </si>
  <si>
    <t>龍井區公所</t>
  </si>
  <si>
    <t>外埔區公所</t>
  </si>
  <si>
    <t>和平區公所</t>
  </si>
  <si>
    <t>石岡區公所</t>
  </si>
  <si>
    <t>大安區公所</t>
  </si>
  <si>
    <t>新社區公所</t>
  </si>
  <si>
    <t>填表</t>
  </si>
  <si>
    <t>資料來源：</t>
  </si>
  <si>
    <t>資料說明：</t>
  </si>
  <si>
    <t>填表說明：</t>
  </si>
  <si>
    <t>次月15日</t>
  </si>
  <si>
    <t>應辦公文</t>
  </si>
  <si>
    <t>本月份
新收件數</t>
  </si>
  <si>
    <t>﹝1﹞</t>
  </si>
  <si>
    <t>本會管制考核組依據「臺中市政府公文整合資訊系統」資料編製。</t>
  </si>
  <si>
    <t>未使用本府公文整合資訊系統之機關未列入本統計表。</t>
  </si>
  <si>
    <t>本表編製1份，並依統計法規定永久保存，資料透過網際網路上傳至「臺中市公務統計行政管理系統」。</t>
  </si>
  <si>
    <t>前填報</t>
  </si>
  <si>
    <t>截至上月待辦件數</t>
  </si>
  <si>
    <t>﹝2﹞</t>
  </si>
  <si>
    <t>本月創稿數</t>
  </si>
  <si>
    <t>﹝3﹞</t>
  </si>
  <si>
    <t>審核</t>
  </si>
  <si>
    <t>合計</t>
  </si>
  <si>
    <t>﹝1﹞+﹝2﹞+﹝3﹞</t>
  </si>
  <si>
    <t>﹝4﹞</t>
  </si>
  <si>
    <t>辦結公文統計</t>
  </si>
  <si>
    <t>發文統計</t>
  </si>
  <si>
    <t>6日以內(含)辦結</t>
  </si>
  <si>
    <t>件數</t>
  </si>
  <si>
    <t>﹝5﹞</t>
  </si>
  <si>
    <t>%</t>
  </si>
  <si>
    <t>﹝5﹞/﹝8﹞</t>
  </si>
  <si>
    <t>業務主管人員</t>
  </si>
  <si>
    <t>主辦統計人員</t>
  </si>
  <si>
    <t>6日以上至30日(含)辦結</t>
  </si>
  <si>
    <t>﹝6﹞</t>
  </si>
  <si>
    <t>﹝6﹞/﹝8﹞</t>
  </si>
  <si>
    <t>30日以上辦結</t>
  </si>
  <si>
    <t>﹝7﹞</t>
  </si>
  <si>
    <t>﹝7﹞/﹝8﹞</t>
  </si>
  <si>
    <t>小計</t>
  </si>
  <si>
    <t>﹝5﹞+﹝6﹞+﹝7﹞</t>
  </si>
  <si>
    <t>﹝8﹞</t>
  </si>
  <si>
    <t>機關首長</t>
  </si>
  <si>
    <t>存查件數</t>
  </si>
  <si>
    <t>﹝9﹞</t>
  </si>
  <si>
    <t>辦結公文合計</t>
  </si>
  <si>
    <t>﹝8﹞+﹝9﹞</t>
  </si>
  <si>
    <t>﹝10﹞</t>
  </si>
  <si>
    <t>編製機關</t>
  </si>
  <si>
    <t>表號</t>
  </si>
  <si>
    <t>﹝10﹞/﹝4﹞</t>
  </si>
  <si>
    <t>臺中市政府研究發展考核委員會</t>
  </si>
  <si>
    <t>30280-07-02-2</t>
  </si>
  <si>
    <t>發文平均使用日數</t>
  </si>
  <si>
    <t>﹝11﹞</t>
  </si>
  <si>
    <t>中華民國 110 年  3  月  4  日編製</t>
  </si>
  <si>
    <t>待辦公文統計</t>
  </si>
  <si>
    <t>﹝4﹞-﹝10﹞</t>
  </si>
  <si>
    <t>﹝12﹞</t>
  </si>
  <si>
    <t>﹝12﹞/﹝4﹞</t>
  </si>
  <si>
    <t>未逾辦理期限待辦件數</t>
  </si>
  <si>
    <t>﹝13﹞</t>
  </si>
  <si>
    <t>已逾辦理期限待辦件數</t>
  </si>
  <si>
    <t>﹝14﹞</t>
  </si>
  <si>
    <t>臺中市政府各區公所一般公文統計表編製說明</t>
  </si>
  <si>
    <t>一、統計範圍：本府各區公所。</t>
  </si>
  <si>
    <t>二、統計標準時間：以每月1日至月底之事實為準。</t>
  </si>
  <si>
    <t>三、分類標準：</t>
  </si>
  <si>
    <t>四、統計項目定義：</t>
  </si>
  <si>
    <t>五、資料蒐集方法及編製程序：本會管制考核組依據「臺中市政府公文整合資訊系統」資料編製。</t>
  </si>
  <si>
    <t>六、編送對象：本表編製1份，並依統計法規定永久保存，資料透過網際網路上傳至「臺中市公務統計行政管理系統」。</t>
  </si>
  <si>
    <t>1、橫向為應辦公文、辦結公文、待辦公文之各項統計項目。</t>
  </si>
  <si>
    <t>2、縱向為機關名稱。</t>
  </si>
  <si>
    <t>1、本月份新收件數：係每月1日起至最後1日止之收文總數。</t>
  </si>
  <si>
    <t>2、截至上月待辦件數：截至上月底止仍未辦結而續於本月辦理之文件總數。</t>
  </si>
  <si>
    <t>3、本月創稿數：係每月1日起至最後1日止之創稿總數。</t>
  </si>
  <si>
    <t>4、本月應辦公文總數(1+2+3)：係「本月份新收件數」、「截至上月待辦件數」、「本月創稿數」之和。</t>
  </si>
  <si>
    <t>5、6日(含)以內辦結件數：自收文次日至辦結發文止，在6日以內完成者均屬之。</t>
  </si>
  <si>
    <t>占發文件數百分比(5/8)：係「6日以內辦結件數」與「發文件數」之比。</t>
  </si>
  <si>
    <t>百分比計算至小數第2位，第3位數採四捨五入，以下均同。</t>
  </si>
  <si>
    <t>6、6日以上至30日(含)辦結件數：自收文次日至辦結發文止，在6日以上(以6.01日起算)到30日間完成者均屬之。</t>
  </si>
  <si>
    <t>占發文件數百分比(6/8)：係「6日以上至30日(含)辦結件數」與「發文件數」之比。</t>
  </si>
  <si>
    <t>7、30日以上辦結件數：自收文次日至辦結發文止，在30日以上(以30.01日起算)完成者均屬之。</t>
  </si>
  <si>
    <t>占發文件數百分比(7/8)：係「30日以上辦結件數」與「發文件數」之比。</t>
  </si>
  <si>
    <t>8、發文件數小計(5+6+7)：係已結案發文之總數。</t>
  </si>
  <si>
    <t>9、存查件數：凡奉批存查案件均屬之。</t>
  </si>
  <si>
    <t>10、辦結件數總計（8+9）：發文件數與存查件數之和。</t>
  </si>
  <si>
    <t>占應辦公文總數百分比（10/4）：係「辦結件數」與「應辦公文總數」之比。</t>
  </si>
  <si>
    <t>11、發文平均使用日數：係發文使用日數之和，除以發文總件數，所得之商。</t>
  </si>
  <si>
    <t>日數計算至小數第2位，第3位數採四捨五入。</t>
  </si>
  <si>
    <t>12、待辦件數（4-10）：凡未辦理完成者均屬之，含未銷號者在內。其為「應辦公文總數」減「辦結件數」；亦為未逾辦理期限待辦件數與已逾辦理</t>
  </si>
  <si>
    <t>期限待辦件數之和。占應辦公文總數百分比（12/4）：「待辦件數」與「應辦公文總數」之比。</t>
  </si>
  <si>
    <t>13、未逾辦理期限待辦件數：凡未超過處理時限之待辦公文均屬之。</t>
  </si>
  <si>
    <t>14、已逾辦理期限待辦件數：凡超過處理時限之待辦公文均屬之。</t>
  </si>
</sst>
</file>

<file path=xl/styles.xml><?xml version="1.0" encoding="utf-8"?>
<styleSheet xmlns="http://schemas.openxmlformats.org/spreadsheetml/2006/main">
  <numFmts count="5">
    <numFmt numFmtId="188" formatCode="_(* #,##0.00_);_(* \(#,##0.00\);_(* &quot;-&quot;??_);_(@_)"/>
    <numFmt numFmtId="189" formatCode="#,##0_ "/>
    <numFmt numFmtId="190" formatCode="#,##0;\-#,##0;\-"/>
    <numFmt numFmtId="191" formatCode="#,##0.00;\-#,##0.00;\-"/>
    <numFmt numFmtId="192" formatCode="0.00_ "/>
  </numFmts>
  <fonts count="1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rgb="FF000000"/>
      <name val="新細明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b/>
      <sz val="24"/>
      <color theme="1"/>
      <name val="標楷體"/>
      <family val="2"/>
    </font>
    <font>
      <b/>
      <sz val="14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Times New Roman"/>
      <family val="2"/>
    </font>
    <font>
      <sz val="14"/>
      <color rgb="FF000000"/>
      <name val="Times New Roman"/>
      <family val="2"/>
    </font>
    <font>
      <sz val="12"/>
      <color rgb="FF000000"/>
      <name val="標楷體"/>
      <family val="2"/>
    </font>
    <font>
      <sz val="10"/>
      <color theme="1"/>
      <name val="標楷體"/>
      <family val="2"/>
    </font>
    <font>
      <sz val="10"/>
      <color theme="1"/>
      <name val="Times New Roman"/>
      <family val="2"/>
    </font>
    <font>
      <sz val="12"/>
      <color theme="1"/>
      <name val="Times New Roman"/>
      <family val="2"/>
    </font>
    <font>
      <sz val="9"/>
      <color theme="1"/>
      <name val="標楷體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  <xf numFmtId="188" fontId="3" fillId="0" borderId="0" applyFont="0" applyFill="0" applyBorder="0" applyProtection="0">
      <alignment/>
    </xf>
    <xf numFmtId="9" fontId="3" fillId="0" borderId="0" applyFont="0" applyFill="0" applyBorder="0" applyProtection="0">
      <alignment/>
    </xf>
  </cellStyleXfs>
  <cellXfs count="7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0" fillId="0" borderId="0" xfId="21" applyNumberFormat="1" applyFont="1"/>
    <xf numFmtId="188" fontId="3" fillId="0" borderId="0" xfId="22" applyNumberFormat="1" applyAlignment="1">
      <alignment vertical="center"/>
    </xf>
    <xf numFmtId="9" fontId="3" fillId="0" borderId="0" xfId="23" applyNumberFormat="1" applyAlignment="1">
      <alignment vertical="center"/>
    </xf>
    <xf numFmtId="0" fontId="4" fillId="0" borderId="1" xfId="20" applyFont="1" applyBorder="1" applyAlignment="1">
      <alignment horizontal="center" vertical="center"/>
    </xf>
    <xf numFmtId="0" fontId="5" fillId="0" borderId="0" xfId="20" applyFont="1" applyAlignment="1">
      <alignment horizontal="right" vertical="center"/>
    </xf>
    <xf numFmtId="0" fontId="6" fillId="0" borderId="0" xfId="20" applyFont="1" applyAlignment="1">
      <alignment horizontal="center" vertical="center" wrapText="1"/>
    </xf>
    <xf numFmtId="49" fontId="7" fillId="0" borderId="2" xfId="20" applyNumberFormat="1" applyFont="1" applyBorder="1" applyAlignment="1">
      <alignment horizontal="center" vertical="center" wrapText="1"/>
    </xf>
    <xf numFmtId="0" fontId="5" fillId="0" borderId="3" xfId="20" applyFont="1" applyBorder="1" applyAlignment="1">
      <alignment horizontal="right" vertical="center" wrapText="1"/>
    </xf>
    <xf numFmtId="0" fontId="2" fillId="0" borderId="4" xfId="20" applyFont="1" applyBorder="1" applyAlignment="1">
      <alignment horizontal="right" vertical="center" wrapText="1"/>
    </xf>
    <xf numFmtId="0" fontId="2" fillId="0" borderId="5" xfId="20" applyFont="1" applyBorder="1" applyAlignment="1">
      <alignment horizontal="right" vertical="center" wrapText="1"/>
    </xf>
    <xf numFmtId="0" fontId="5" fillId="0" borderId="5" xfId="20" applyFont="1" applyBorder="1" applyAlignment="1">
      <alignment horizontal="left" vertical="center"/>
    </xf>
    <xf numFmtId="0" fontId="4" fillId="0" borderId="5" xfId="20" applyFont="1" applyBorder="1" applyAlignment="1">
      <alignment horizontal="left" vertical="center"/>
    </xf>
    <xf numFmtId="0" fontId="4" fillId="0" borderId="6" xfId="20" applyFont="1" applyBorder="1" applyAlignment="1">
      <alignment horizontal="left" vertical="center"/>
    </xf>
    <xf numFmtId="0" fontId="4" fillId="0" borderId="0" xfId="20" applyFont="1" applyAlignment="1">
      <alignment horizontal="right" vertical="center"/>
    </xf>
    <xf numFmtId="0" fontId="0" fillId="0" borderId="0" xfId="21" applyFont="1"/>
    <xf numFmtId="0" fontId="5" fillId="0" borderId="7" xfId="20" applyFont="1" applyBorder="1" applyAlignment="1">
      <alignment horizontal="right" vertical="center"/>
    </xf>
    <xf numFmtId="0" fontId="7" fillId="0" borderId="2" xfId="20" applyFont="1" applyBorder="1" applyAlignment="1">
      <alignment horizontal="center" vertical="center" wrapText="1"/>
    </xf>
    <xf numFmtId="0" fontId="4" fillId="0" borderId="8" xfId="20" applyFont="1" applyBorder="1" applyAlignment="1">
      <alignment horizontal="center" vertical="center" wrapText="1"/>
    </xf>
    <xf numFmtId="189" fontId="5" fillId="0" borderId="9" xfId="20" applyNumberFormat="1" applyFont="1" applyBorder="1" applyAlignment="1">
      <alignment horizontal="center" vertical="center" wrapText="1"/>
    </xf>
    <xf numFmtId="189" fontId="5" fillId="0" borderId="10" xfId="20" applyNumberFormat="1" applyFont="1" applyBorder="1" applyAlignment="1">
      <alignment horizontal="center" vertical="center" wrapText="1"/>
    </xf>
    <xf numFmtId="189" fontId="5" fillId="0" borderId="11" xfId="20" applyNumberFormat="1" applyFont="1" applyBorder="1" applyAlignment="1">
      <alignment horizontal="center" vertical="center" wrapText="1"/>
    </xf>
    <xf numFmtId="189" fontId="8" fillId="0" borderId="5" xfId="20" applyNumberFormat="1" applyFont="1" applyBorder="1" applyAlignment="1">
      <alignment horizontal="center" vertical="center" wrapText="1"/>
    </xf>
    <xf numFmtId="190" fontId="9" fillId="0" borderId="5" xfId="20" applyNumberFormat="1" applyFont="1" applyBorder="1" applyAlignment="1">
      <alignment horizontal="right" vertical="center"/>
    </xf>
    <xf numFmtId="190" fontId="10" fillId="0" borderId="5" xfId="22" applyNumberFormat="1" applyFont="1" applyBorder="1" applyAlignment="1">
      <alignment horizontal="right"/>
    </xf>
    <xf numFmtId="190" fontId="10" fillId="0" borderId="12" xfId="22" applyNumberFormat="1" applyFont="1" applyBorder="1" applyAlignment="1">
      <alignment horizontal="right"/>
    </xf>
    <xf numFmtId="0" fontId="4" fillId="0" borderId="0" xfId="20" applyFont="1" applyAlignment="1">
      <alignment vertical="center"/>
    </xf>
    <xf numFmtId="0" fontId="4" fillId="0" borderId="0" xfId="20" applyFont="1" applyAlignment="1">
      <alignment horizontal="left" vertical="center"/>
    </xf>
    <xf numFmtId="0" fontId="5" fillId="0" borderId="13" xfId="20" applyFont="1" applyBorder="1" applyAlignment="1">
      <alignment horizontal="left" vertical="center"/>
    </xf>
    <xf numFmtId="0" fontId="4" fillId="0" borderId="14" xfId="20" applyFont="1" applyBorder="1" applyAlignment="1">
      <alignment horizontal="center" vertical="center" wrapText="1"/>
    </xf>
    <xf numFmtId="189" fontId="5" fillId="0" borderId="0" xfId="20" applyNumberFormat="1" applyFont="1" applyAlignment="1">
      <alignment horizontal="right" vertical="center" wrapText="1"/>
    </xf>
    <xf numFmtId="0" fontId="5" fillId="0" borderId="13" xfId="20" applyFont="1" applyBorder="1" applyAlignment="1">
      <alignment horizontal="right" vertical="center"/>
    </xf>
    <xf numFmtId="0" fontId="4" fillId="0" borderId="6" xfId="20" applyFont="1" applyBorder="1" applyAlignment="1">
      <alignment horizontal="center" vertical="center" wrapText="1"/>
    </xf>
    <xf numFmtId="189" fontId="5" fillId="0" borderId="5" xfId="20" applyNumberFormat="1" applyFont="1" applyBorder="1" applyAlignment="1">
      <alignment horizontal="center" vertical="center" wrapText="1"/>
    </xf>
    <xf numFmtId="189" fontId="8" fillId="0" borderId="9" xfId="20" applyNumberFormat="1" applyFont="1" applyBorder="1" applyAlignment="1">
      <alignment horizontal="center" vertical="center" wrapText="1"/>
    </xf>
    <xf numFmtId="189" fontId="8" fillId="0" borderId="11" xfId="20" applyNumberFormat="1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10" fontId="5" fillId="0" borderId="0" xfId="20" applyNumberFormat="1" applyFont="1" applyAlignment="1">
      <alignment horizontal="right" vertical="center"/>
    </xf>
    <xf numFmtId="0" fontId="5" fillId="0" borderId="14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9" fontId="11" fillId="0" borderId="5" xfId="23" applyNumberFormat="1" applyFont="1" applyBorder="1" applyAlignment="1">
      <alignment horizontal="center" vertical="center" wrapText="1"/>
    </xf>
    <xf numFmtId="0" fontId="12" fillId="0" borderId="5" xfId="20" applyFont="1" applyBorder="1" applyAlignment="1">
      <alignment horizontal="center" vertical="center" wrapText="1"/>
    </xf>
    <xf numFmtId="188" fontId="9" fillId="0" borderId="5" xfId="20" applyNumberFormat="1" applyFont="1" applyBorder="1" applyAlignment="1">
      <alignment horizontal="right" vertical="center"/>
    </xf>
    <xf numFmtId="0" fontId="4" fillId="0" borderId="0" xfId="20" applyFont="1" applyAlignment="1">
      <alignment horizontal="center" vertical="center"/>
    </xf>
    <xf numFmtId="10" fontId="4" fillId="0" borderId="0" xfId="20" applyNumberFormat="1" applyFont="1" applyAlignment="1">
      <alignment horizontal="right" vertical="center"/>
    </xf>
    <xf numFmtId="0" fontId="13" fillId="0" borderId="8" xfId="20" applyFont="1" applyBorder="1" applyAlignment="1">
      <alignment horizontal="center" vertical="center" wrapText="1"/>
    </xf>
    <xf numFmtId="190" fontId="9" fillId="0" borderId="12" xfId="20" applyNumberFormat="1" applyFont="1" applyBorder="1" applyAlignment="1">
      <alignment horizontal="right" vertical="center"/>
    </xf>
    <xf numFmtId="0" fontId="13" fillId="0" borderId="6" xfId="20" applyFont="1" applyBorder="1" applyAlignment="1">
      <alignment horizontal="center" vertical="center" wrapText="1"/>
    </xf>
    <xf numFmtId="191" fontId="9" fillId="0" borderId="5" xfId="20" applyNumberFormat="1" applyFont="1" applyBorder="1" applyAlignment="1">
      <alignment horizontal="right" vertical="center"/>
    </xf>
    <xf numFmtId="0" fontId="14" fillId="0" borderId="8" xfId="20" applyFont="1" applyBorder="1" applyAlignment="1">
      <alignment horizontal="center" vertical="center" wrapText="1"/>
    </xf>
    <xf numFmtId="0" fontId="14" fillId="0" borderId="6" xfId="20" applyFont="1" applyBorder="1" applyAlignment="1">
      <alignment horizontal="center" vertical="center" wrapText="1"/>
    </xf>
    <xf numFmtId="192" fontId="5" fillId="0" borderId="0" xfId="20" applyNumberFormat="1" applyFont="1" applyAlignment="1">
      <alignment horizontal="right" vertical="center" wrapText="1"/>
    </xf>
    <xf numFmtId="192" fontId="4" fillId="0" borderId="0" xfId="20" applyNumberFormat="1" applyFont="1" applyAlignment="1">
      <alignment horizontal="right" vertical="center" wrapText="1"/>
    </xf>
    <xf numFmtId="0" fontId="5" fillId="0" borderId="0" xfId="20" applyFont="1" applyAlignment="1">
      <alignment horizontal="right" vertical="center" wrapText="1"/>
    </xf>
    <xf numFmtId="0" fontId="4" fillId="0" borderId="0" xfId="20" applyFont="1" applyAlignment="1">
      <alignment horizontal="right" vertical="center" wrapText="1"/>
    </xf>
    <xf numFmtId="0" fontId="5" fillId="0" borderId="15" xfId="20" applyFont="1" applyBorder="1" applyAlignment="1">
      <alignment horizontal="right" vertical="center"/>
    </xf>
    <xf numFmtId="0" fontId="8" fillId="0" borderId="8" xfId="20" applyFont="1" applyBorder="1" applyAlignment="1">
      <alignment horizontal="center" vertical="center" wrapText="1"/>
    </xf>
    <xf numFmtId="0" fontId="8" fillId="0" borderId="6" xfId="20" applyFont="1" applyBorder="1" applyAlignment="1">
      <alignment horizontal="center" vertical="center" wrapText="1"/>
    </xf>
    <xf numFmtId="0" fontId="14" fillId="0" borderId="5" xfId="20" applyFont="1" applyBorder="1" applyAlignment="1">
      <alignment horizontal="center" vertical="center" wrapText="1"/>
    </xf>
    <xf numFmtId="0" fontId="8" fillId="0" borderId="5" xfId="20" applyFont="1" applyBorder="1" applyAlignment="1">
      <alignment horizontal="center" vertical="center"/>
    </xf>
    <xf numFmtId="0" fontId="4" fillId="0" borderId="1" xfId="20" applyFont="1" applyBorder="1" applyAlignment="1">
      <alignment horizontal="center" vertical="center" wrapText="1"/>
    </xf>
    <xf numFmtId="49" fontId="5" fillId="0" borderId="1" xfId="20" applyNumberFormat="1" applyFont="1" applyBorder="1" applyAlignment="1">
      <alignment horizontal="center" vertical="center"/>
    </xf>
    <xf numFmtId="189" fontId="5" fillId="0" borderId="3" xfId="20" applyNumberFormat="1" applyFont="1" applyBorder="1" applyAlignment="1">
      <alignment horizontal="center" vertical="center" wrapText="1"/>
    </xf>
    <xf numFmtId="189" fontId="5" fillId="0" borderId="4" xfId="20" applyNumberFormat="1" applyFont="1" applyBorder="1" applyAlignment="1">
      <alignment horizontal="center" vertical="center" wrapText="1"/>
    </xf>
    <xf numFmtId="188" fontId="9" fillId="0" borderId="12" xfId="20" applyNumberFormat="1" applyFont="1" applyBorder="1" applyAlignment="1">
      <alignment horizontal="right" vertical="center"/>
    </xf>
    <xf numFmtId="0" fontId="15" fillId="0" borderId="5" xfId="20" applyFont="1" applyBorder="1" applyAlignment="1">
      <alignment horizontal="center" vertical="center"/>
    </xf>
    <xf numFmtId="190" fontId="9" fillId="0" borderId="2" xfId="20" applyNumberFormat="1" applyFont="1" applyBorder="1" applyAlignment="1">
      <alignment horizontal="right" vertical="center"/>
    </xf>
    <xf numFmtId="189" fontId="5" fillId="0" borderId="16" xfId="20" applyNumberFormat="1" applyFont="1" applyBorder="1" applyAlignment="1">
      <alignment horizontal="center" vertical="center" wrapText="1"/>
    </xf>
    <xf numFmtId="189" fontId="5" fillId="0" borderId="17" xfId="20" applyNumberFormat="1" applyFont="1" applyBorder="1" applyAlignment="1">
      <alignment horizontal="center" vertical="center" wrapText="1"/>
    </xf>
    <xf numFmtId="189" fontId="5" fillId="0" borderId="18" xfId="20" applyNumberFormat="1" applyFont="1" applyBorder="1" applyAlignment="1">
      <alignment horizontal="center" vertical="center" wrapText="1"/>
    </xf>
    <xf numFmtId="189" fontId="8" fillId="0" borderId="0" xfId="20" applyNumberFormat="1" applyFont="1" applyAlignment="1">
      <alignment horizontal="center" vertical="center" wrapText="1"/>
    </xf>
    <xf numFmtId="190" fontId="9" fillId="0" borderId="8" xfId="20" applyNumberFormat="1" applyFont="1" applyBorder="1" applyAlignment="1">
      <alignment horizontal="right" vertical="center"/>
    </xf>
    <xf numFmtId="0" fontId="4" fillId="0" borderId="0" xfId="20" applyFont="1" applyAlignment="1">
      <alignment horizontal="left" vertical="center" wrapText="1"/>
    </xf>
    <xf numFmtId="0" fontId="4" fillId="0" borderId="0" xfId="20" applyFont="1" applyAlignment="1">
      <alignment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千分位 2" xfId="22"/>
    <cellStyle name="百分比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zoomScale="80" zoomScaleNormal="80" workbookViewId="0" topLeftCell="A1">
      <selection activeCell="E14" sqref="E14"/>
    </sheetView>
  </sheetViews>
  <sheetFormatPr defaultColWidth="8.8515625" defaultRowHeight="15"/>
  <cols>
    <col min="1" max="1" width="16.28125" style="0" customWidth="1"/>
    <col min="2" max="4" width="12.57421875" style="0" customWidth="1"/>
    <col min="5" max="5" width="14.28125" style="0" customWidth="1"/>
    <col min="6" max="6" width="12.7109375" style="0" customWidth="1"/>
    <col min="7" max="7" width="11.421875" style="0" customWidth="1"/>
    <col min="8" max="8" width="9.57421875" style="0" customWidth="1"/>
    <col min="9" max="9" width="11.8515625" style="0" customWidth="1"/>
    <col min="10" max="10" width="8.00390625" style="0" customWidth="1"/>
    <col min="11" max="11" width="11.421875" style="0" customWidth="1"/>
    <col min="12" max="12" width="14.28125" style="0" customWidth="1"/>
    <col min="13" max="15" width="12.57421875" style="0" customWidth="1"/>
    <col min="16" max="16" width="10.7109375" style="0" customWidth="1"/>
    <col min="17" max="17" width="10.140625" style="0" customWidth="1"/>
    <col min="18" max="18" width="10.8515625" style="0" customWidth="1"/>
    <col min="19" max="19" width="10.140625" style="0" customWidth="1"/>
    <col min="20" max="20" width="10.28125" style="0" customWidth="1"/>
  </cols>
  <sheetData>
    <row r="1" spans="1:20" ht="19.95" customHeight="1">
      <c r="A1" s="5" t="s">
        <v>0</v>
      </c>
      <c r="B1" s="16"/>
      <c r="C1" s="16"/>
      <c r="D1" s="6"/>
      <c r="E1" s="6"/>
      <c r="F1" s="6"/>
      <c r="G1" s="6"/>
      <c r="H1" s="38"/>
      <c r="I1" s="6"/>
      <c r="J1" s="38"/>
      <c r="K1" s="44"/>
      <c r="L1" s="44"/>
      <c r="M1" s="6"/>
      <c r="N1" s="6"/>
      <c r="O1" s="5" t="s">
        <v>78</v>
      </c>
      <c r="P1" s="61" t="s">
        <v>81</v>
      </c>
      <c r="Q1" s="61"/>
      <c r="R1" s="61"/>
      <c r="S1" s="61"/>
      <c r="T1" s="61"/>
    </row>
    <row r="2" spans="1:20" ht="15">
      <c r="A2" s="5" t="s">
        <v>1</v>
      </c>
      <c r="B2" s="17" t="s">
        <v>38</v>
      </c>
      <c r="C2" s="29" t="s">
        <v>45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56"/>
      <c r="O2" s="5" t="s">
        <v>79</v>
      </c>
      <c r="P2" s="62" t="s">
        <v>82</v>
      </c>
      <c r="Q2" s="62"/>
      <c r="R2" s="62"/>
      <c r="S2" s="62"/>
      <c r="T2" s="62"/>
    </row>
    <row r="3" spans="1:17" ht="15">
      <c r="A3" s="6"/>
      <c r="B3" s="6"/>
      <c r="C3" s="6"/>
      <c r="D3" s="6"/>
      <c r="E3" s="6"/>
      <c r="F3" s="6"/>
      <c r="G3" s="38"/>
      <c r="H3" s="6"/>
      <c r="I3" s="38"/>
      <c r="J3" s="6"/>
      <c r="K3" s="38"/>
      <c r="L3" s="6"/>
      <c r="M3" s="6"/>
      <c r="N3" s="6"/>
      <c r="O3" s="38"/>
      <c r="P3" s="6"/>
      <c r="Q3" s="6"/>
    </row>
    <row r="4" spans="1:20" ht="33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33.6" customHeight="1">
      <c r="A5" s="8" t="s">
        <v>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spans="1:20" ht="15">
      <c r="A6" s="9"/>
      <c r="B6" s="19" t="s">
        <v>39</v>
      </c>
      <c r="C6" s="30"/>
      <c r="D6" s="30"/>
      <c r="E6" s="33"/>
      <c r="F6" s="19" t="s">
        <v>54</v>
      </c>
      <c r="G6" s="30"/>
      <c r="H6" s="30"/>
      <c r="I6" s="30"/>
      <c r="J6" s="30"/>
      <c r="K6" s="30"/>
      <c r="L6" s="30"/>
      <c r="M6" s="30"/>
      <c r="N6" s="30"/>
      <c r="O6" s="30"/>
      <c r="P6" s="33"/>
      <c r="Q6" s="19" t="s">
        <v>86</v>
      </c>
      <c r="R6" s="30"/>
      <c r="S6" s="30"/>
      <c r="T6" s="30"/>
    </row>
    <row r="7" spans="1:20" ht="16.95" customHeight="1">
      <c r="A7" s="10"/>
      <c r="B7" s="20" t="s">
        <v>40</v>
      </c>
      <c r="C7" s="20" t="s">
        <v>46</v>
      </c>
      <c r="D7" s="20" t="s">
        <v>48</v>
      </c>
      <c r="E7" s="34" t="s">
        <v>51</v>
      </c>
      <c r="F7" s="37" t="s">
        <v>55</v>
      </c>
      <c r="G7" s="39"/>
      <c r="H7" s="39"/>
      <c r="I7" s="39"/>
      <c r="J7" s="39"/>
      <c r="K7" s="40"/>
      <c r="L7" s="34" t="s">
        <v>69</v>
      </c>
      <c r="M7" s="20" t="s">
        <v>73</v>
      </c>
      <c r="N7" s="37" t="s">
        <v>75</v>
      </c>
      <c r="O7" s="40"/>
      <c r="P7" s="63" t="s">
        <v>83</v>
      </c>
      <c r="Q7" s="37" t="s">
        <v>86</v>
      </c>
      <c r="R7" s="40"/>
      <c r="S7" s="63" t="s">
        <v>90</v>
      </c>
      <c r="T7" s="68" t="s">
        <v>92</v>
      </c>
    </row>
    <row r="8" spans="1:20" ht="15">
      <c r="A8" s="10"/>
      <c r="B8" s="21"/>
      <c r="C8" s="21"/>
      <c r="D8" s="21"/>
      <c r="E8" s="35" t="s">
        <v>52</v>
      </c>
      <c r="F8" s="37" t="s">
        <v>56</v>
      </c>
      <c r="G8" s="40"/>
      <c r="H8" s="46" t="s">
        <v>63</v>
      </c>
      <c r="I8" s="48"/>
      <c r="J8" s="50" t="s">
        <v>66</v>
      </c>
      <c r="K8" s="51"/>
      <c r="L8" s="35" t="s">
        <v>70</v>
      </c>
      <c r="M8" s="21"/>
      <c r="N8" s="57" t="s">
        <v>76</v>
      </c>
      <c r="O8" s="58"/>
      <c r="P8" s="64"/>
      <c r="Q8" s="57" t="s">
        <v>87</v>
      </c>
      <c r="R8" s="58"/>
      <c r="S8" s="64"/>
      <c r="T8" s="69"/>
    </row>
    <row r="9" spans="1:20" ht="15">
      <c r="A9" s="10"/>
      <c r="B9" s="22"/>
      <c r="C9" s="22"/>
      <c r="D9" s="22"/>
      <c r="E9" s="36"/>
      <c r="F9" s="34" t="s">
        <v>57</v>
      </c>
      <c r="G9" s="41" t="s">
        <v>59</v>
      </c>
      <c r="H9" s="34" t="s">
        <v>57</v>
      </c>
      <c r="I9" s="41" t="s">
        <v>59</v>
      </c>
      <c r="J9" s="34" t="s">
        <v>57</v>
      </c>
      <c r="K9" s="41" t="s">
        <v>59</v>
      </c>
      <c r="L9" s="36"/>
      <c r="M9" s="22"/>
      <c r="N9" s="34" t="s">
        <v>57</v>
      </c>
      <c r="O9" s="59" t="s">
        <v>59</v>
      </c>
      <c r="P9" s="34"/>
      <c r="Q9" s="34" t="s">
        <v>57</v>
      </c>
      <c r="R9" s="59" t="s">
        <v>59</v>
      </c>
      <c r="S9" s="34"/>
      <c r="T9" s="70"/>
    </row>
    <row r="10" spans="1:20" ht="15">
      <c r="A10" s="11"/>
      <c r="B10" s="23" t="s">
        <v>41</v>
      </c>
      <c r="C10" s="23" t="s">
        <v>47</v>
      </c>
      <c r="D10" s="23" t="s">
        <v>49</v>
      </c>
      <c r="E10" s="23" t="s">
        <v>53</v>
      </c>
      <c r="F10" s="23" t="s">
        <v>58</v>
      </c>
      <c r="G10" s="42" t="s">
        <v>60</v>
      </c>
      <c r="H10" s="23" t="s">
        <v>64</v>
      </c>
      <c r="I10" s="42" t="s">
        <v>65</v>
      </c>
      <c r="J10" s="23" t="s">
        <v>67</v>
      </c>
      <c r="K10" s="42" t="s">
        <v>68</v>
      </c>
      <c r="L10" s="23" t="s">
        <v>71</v>
      </c>
      <c r="M10" s="23" t="s">
        <v>74</v>
      </c>
      <c r="N10" s="23" t="s">
        <v>77</v>
      </c>
      <c r="O10" s="60" t="s">
        <v>80</v>
      </c>
      <c r="P10" s="23" t="s">
        <v>84</v>
      </c>
      <c r="Q10" s="23" t="s">
        <v>88</v>
      </c>
      <c r="R10" s="66" t="s">
        <v>89</v>
      </c>
      <c r="S10" s="23" t="s">
        <v>91</v>
      </c>
      <c r="T10" s="71" t="s">
        <v>93</v>
      </c>
    </row>
    <row r="11" spans="1:20" ht="21" customHeight="1">
      <c r="A11" s="12" t="s">
        <v>4</v>
      </c>
      <c r="B11" s="24">
        <f>SUM(B12:B40)</f>
        <v>35478</v>
      </c>
      <c r="C11" s="24">
        <f>SUM(C12:C40)</f>
        <v>5107</v>
      </c>
      <c r="D11" s="24">
        <f>SUM(D12:D40)</f>
        <v>10235</v>
      </c>
      <c r="E11" s="24">
        <f>SUM(E12:E40)</f>
        <v>50820</v>
      </c>
      <c r="F11" s="24">
        <f>SUM(F12:F40)</f>
        <v>16166</v>
      </c>
      <c r="G11" s="43">
        <f>IF($L11&gt;0,(F11/$L11)*100,"--")</f>
        <v>99.9752628324057</v>
      </c>
      <c r="H11" s="24">
        <f>SUM(H12:H40)</f>
        <v>4</v>
      </c>
      <c r="I11" s="49">
        <f>IF($L11&gt;0,(H11/$L11)*100,"--")</f>
        <v>0.0247371675943105</v>
      </c>
      <c r="J11" s="24">
        <f>SUM(J12:J40)</f>
        <v>0</v>
      </c>
      <c r="K11" s="49">
        <f>IF($L11&gt;0,(J11/$L11)*100,"--")</f>
        <v>0</v>
      </c>
      <c r="L11" s="24">
        <f>SUM(L12:L40)</f>
        <v>16170</v>
      </c>
      <c r="M11" s="24">
        <f>SUM(M12:M40)</f>
        <v>28912</v>
      </c>
      <c r="N11" s="24">
        <f>SUM(N12:N40)</f>
        <v>45082</v>
      </c>
      <c r="O11" s="49">
        <f>IF(E11&gt;0,(N11/E11)*100,"--")</f>
        <v>88.7091696182605</v>
      </c>
      <c r="P11" s="43">
        <v>1.52707050092764</v>
      </c>
      <c r="Q11" s="24">
        <f>SUM(Q12:Q40)</f>
        <v>5738</v>
      </c>
      <c r="R11" s="49">
        <f>IF(E11&gt;0,(Q11/E11)*100,"--")</f>
        <v>11.2908303817395</v>
      </c>
      <c r="S11" s="67">
        <f>SUM(S12:S40)</f>
        <v>5734</v>
      </c>
      <c r="T11" s="72">
        <f>SUM(T12:T40)</f>
        <v>4</v>
      </c>
    </row>
    <row r="12" spans="1:20" ht="21" customHeight="1">
      <c r="A12" s="13" t="s">
        <v>5</v>
      </c>
      <c r="B12" s="25">
        <v>739</v>
      </c>
      <c r="C12" s="25">
        <v>87</v>
      </c>
      <c r="D12" s="25">
        <v>163</v>
      </c>
      <c r="E12" s="24">
        <f>SUM(B12:D12)</f>
        <v>989</v>
      </c>
      <c r="F12" s="25">
        <v>218</v>
      </c>
      <c r="G12" s="43">
        <f>IF($L12&gt;0,(F12/$L12)*100,"--")</f>
        <v>100</v>
      </c>
      <c r="H12" s="24">
        <v>0</v>
      </c>
      <c r="I12" s="49">
        <f>IF($L12&gt;0,(H12/$L12)*100,"--")</f>
        <v>0</v>
      </c>
      <c r="J12" s="24">
        <v>0</v>
      </c>
      <c r="K12" s="49">
        <f>IF($L12&gt;0,(J12/$L12)*100,"--")</f>
        <v>0</v>
      </c>
      <c r="L12" s="24">
        <f>SUM(F12,H12,J12)</f>
        <v>218</v>
      </c>
      <c r="M12" s="25">
        <v>675</v>
      </c>
      <c r="N12" s="24">
        <f>SUM(L12,M12)</f>
        <v>893</v>
      </c>
      <c r="O12" s="49">
        <f>IF(E12&gt;0,(N12/E12)*100,"--")</f>
        <v>90.2932254802831</v>
      </c>
      <c r="P12" s="43">
        <v>1.26</v>
      </c>
      <c r="Q12" s="24">
        <f>E12-N12</f>
        <v>96</v>
      </c>
      <c r="R12" s="49">
        <f>IF(E12&gt;0,(Q12/E12)*100,"--")</f>
        <v>9.70677451971689</v>
      </c>
      <c r="S12" s="24">
        <v>96</v>
      </c>
      <c r="T12" s="67">
        <v>0</v>
      </c>
    </row>
    <row r="13" spans="1:20" ht="21" customHeight="1">
      <c r="A13" s="13" t="s">
        <v>6</v>
      </c>
      <c r="B13" s="25">
        <v>1032</v>
      </c>
      <c r="C13" s="25">
        <v>141</v>
      </c>
      <c r="D13" s="25">
        <v>263</v>
      </c>
      <c r="E13" s="24">
        <f>SUM(B13:D13)</f>
        <v>1436</v>
      </c>
      <c r="F13" s="25">
        <v>456</v>
      </c>
      <c r="G13" s="43">
        <f>IF($L13&gt;0,(F13/$L13)*100,"--")</f>
        <v>100</v>
      </c>
      <c r="H13" s="24">
        <v>0</v>
      </c>
      <c r="I13" s="49">
        <f>IF($L13&gt;0,(H13/$L13)*100,"--")</f>
        <v>0</v>
      </c>
      <c r="J13" s="24">
        <v>0</v>
      </c>
      <c r="K13" s="49">
        <f>IF($L13&gt;0,(J13/$L13)*100,"--")</f>
        <v>0</v>
      </c>
      <c r="L13" s="24">
        <f>SUM(F13,H13,J13)</f>
        <v>456</v>
      </c>
      <c r="M13" s="25">
        <v>787</v>
      </c>
      <c r="N13" s="24">
        <f>SUM(L13,M13)</f>
        <v>1243</v>
      </c>
      <c r="O13" s="49">
        <f>IF(E13&gt;0,(N13/E13)*100,"--")</f>
        <v>86.5598885793872</v>
      </c>
      <c r="P13" s="43">
        <v>1.26</v>
      </c>
      <c r="Q13" s="24">
        <f>E13-N13</f>
        <v>193</v>
      </c>
      <c r="R13" s="49">
        <f>IF(E13&gt;0,(Q13/E13)*100,"--")</f>
        <v>13.4401114206128</v>
      </c>
      <c r="S13" s="24">
        <v>193</v>
      </c>
      <c r="T13" s="67">
        <v>0</v>
      </c>
    </row>
    <row r="14" spans="1:20" ht="21" customHeight="1">
      <c r="A14" s="13" t="s">
        <v>7</v>
      </c>
      <c r="B14" s="25">
        <v>1217</v>
      </c>
      <c r="C14" s="25">
        <v>228</v>
      </c>
      <c r="D14" s="25">
        <v>396</v>
      </c>
      <c r="E14" s="24">
        <f>SUM(B14:D14)</f>
        <v>1841</v>
      </c>
      <c r="F14" s="25">
        <v>573</v>
      </c>
      <c r="G14" s="43">
        <f>IF($L14&gt;0,(F14/$L14)*100,"--")</f>
        <v>100</v>
      </c>
      <c r="H14" s="24">
        <v>0</v>
      </c>
      <c r="I14" s="49">
        <f>IF($L14&gt;0,(H14/$L14)*100,"--")</f>
        <v>0</v>
      </c>
      <c r="J14" s="24">
        <v>0</v>
      </c>
      <c r="K14" s="49">
        <f>IF($L14&gt;0,(J14/$L14)*100,"--")</f>
        <v>0</v>
      </c>
      <c r="L14" s="24">
        <f>SUM(F14,H14,J14)</f>
        <v>573</v>
      </c>
      <c r="M14" s="25">
        <v>1090</v>
      </c>
      <c r="N14" s="24">
        <f>SUM(L14,M14)</f>
        <v>1663</v>
      </c>
      <c r="O14" s="49">
        <f>IF(E14&gt;0,(N14/E14)*100,"--")</f>
        <v>90.3313416621401</v>
      </c>
      <c r="P14" s="43">
        <v>1.07</v>
      </c>
      <c r="Q14" s="24">
        <f>E14-N14</f>
        <v>178</v>
      </c>
      <c r="R14" s="49">
        <f>IF(E14&gt;0,(Q14/E14)*100,"--")</f>
        <v>9.66865833785986</v>
      </c>
      <c r="S14" s="24">
        <v>178</v>
      </c>
      <c r="T14" s="67">
        <v>0</v>
      </c>
    </row>
    <row r="15" spans="1:20" ht="21" customHeight="1">
      <c r="A15" s="13" t="s">
        <v>8</v>
      </c>
      <c r="B15" s="25">
        <v>1187</v>
      </c>
      <c r="C15" s="25">
        <v>158</v>
      </c>
      <c r="D15" s="25">
        <v>226</v>
      </c>
      <c r="E15" s="24">
        <f>SUM(B15:D15)</f>
        <v>1571</v>
      </c>
      <c r="F15" s="25">
        <v>484</v>
      </c>
      <c r="G15" s="43">
        <f>IF($L15&gt;0,(F15/$L15)*100,"--")</f>
        <v>100</v>
      </c>
      <c r="H15" s="24">
        <v>0</v>
      </c>
      <c r="I15" s="49">
        <f>IF($L15&gt;0,(H15/$L15)*100,"--")</f>
        <v>0</v>
      </c>
      <c r="J15" s="24">
        <v>0</v>
      </c>
      <c r="K15" s="49">
        <f>IF($L15&gt;0,(J15/$L15)*100,"--")</f>
        <v>0</v>
      </c>
      <c r="L15" s="24">
        <f>SUM(F15,H15,J15)</f>
        <v>484</v>
      </c>
      <c r="M15" s="25">
        <v>940</v>
      </c>
      <c r="N15" s="24">
        <f>SUM(L15,M15)</f>
        <v>1424</v>
      </c>
      <c r="O15" s="49">
        <f>IF(E15&gt;0,(N15/E15)*100,"--")</f>
        <v>90.6429026098027</v>
      </c>
      <c r="P15" s="43">
        <v>1.79</v>
      </c>
      <c r="Q15" s="24">
        <f>E15-N15</f>
        <v>147</v>
      </c>
      <c r="R15" s="49">
        <f>IF(E15&gt;0,(Q15/E15)*100,"--")</f>
        <v>9.35709739019733</v>
      </c>
      <c r="S15" s="24">
        <v>147</v>
      </c>
      <c r="T15" s="67">
        <v>0</v>
      </c>
    </row>
    <row r="16" spans="1:20" ht="21" customHeight="1">
      <c r="A16" s="13" t="s">
        <v>9</v>
      </c>
      <c r="B16" s="25">
        <v>1445</v>
      </c>
      <c r="C16" s="25">
        <v>259</v>
      </c>
      <c r="D16" s="25">
        <v>565</v>
      </c>
      <c r="E16" s="24">
        <f>SUM(B16:D16)</f>
        <v>2269</v>
      </c>
      <c r="F16" s="25">
        <v>871</v>
      </c>
      <c r="G16" s="43">
        <f>IF($L16&gt;0,(F16/$L16)*100,"--")</f>
        <v>100</v>
      </c>
      <c r="H16" s="24">
        <v>0</v>
      </c>
      <c r="I16" s="49">
        <f>IF($L16&gt;0,(H16/$L16)*100,"--")</f>
        <v>0</v>
      </c>
      <c r="J16" s="24">
        <v>0</v>
      </c>
      <c r="K16" s="49">
        <f>IF($L16&gt;0,(J16/$L16)*100,"--")</f>
        <v>0</v>
      </c>
      <c r="L16" s="24">
        <f>SUM(F16,H16,J16)</f>
        <v>871</v>
      </c>
      <c r="M16" s="25">
        <v>1070</v>
      </c>
      <c r="N16" s="24">
        <f>SUM(L16,M16)</f>
        <v>1941</v>
      </c>
      <c r="O16" s="49">
        <f>IF(E16&gt;0,(N16/E16)*100,"--")</f>
        <v>85.5442926399295</v>
      </c>
      <c r="P16" s="43">
        <v>1.59</v>
      </c>
      <c r="Q16" s="24">
        <f>E16-N16</f>
        <v>328</v>
      </c>
      <c r="R16" s="49">
        <f>IF(E16&gt;0,(Q16/E16)*100,"--")</f>
        <v>14.4557073600705</v>
      </c>
      <c r="S16" s="24">
        <v>328</v>
      </c>
      <c r="T16" s="67">
        <v>0</v>
      </c>
    </row>
    <row r="17" spans="1:20" ht="21" customHeight="1">
      <c r="A17" s="13" t="s">
        <v>10</v>
      </c>
      <c r="B17" s="25">
        <v>1785</v>
      </c>
      <c r="C17" s="25">
        <v>172</v>
      </c>
      <c r="D17" s="25">
        <v>563</v>
      </c>
      <c r="E17" s="24">
        <f>SUM(B17:D17)</f>
        <v>2520</v>
      </c>
      <c r="F17" s="25">
        <v>993</v>
      </c>
      <c r="G17" s="43">
        <f>IF($L17&gt;0,(F17/$L17)*100,"--")</f>
        <v>100</v>
      </c>
      <c r="H17" s="24">
        <v>0</v>
      </c>
      <c r="I17" s="49">
        <f>IF($L17&gt;0,(H17/$L17)*100,"--")</f>
        <v>0</v>
      </c>
      <c r="J17" s="24">
        <v>0</v>
      </c>
      <c r="K17" s="49">
        <f>IF($L17&gt;0,(J17/$L17)*100,"--")</f>
        <v>0</v>
      </c>
      <c r="L17" s="24">
        <f>SUM(F17,H17,J17)</f>
        <v>993</v>
      </c>
      <c r="M17" s="25">
        <v>1325</v>
      </c>
      <c r="N17" s="24">
        <f>SUM(L17,M17)</f>
        <v>2318</v>
      </c>
      <c r="O17" s="49">
        <f>IF(E17&gt;0,(N17/E17)*100,"--")</f>
        <v>91.984126984127</v>
      </c>
      <c r="P17" s="43">
        <v>1.43</v>
      </c>
      <c r="Q17" s="24">
        <f>E17-N17</f>
        <v>202</v>
      </c>
      <c r="R17" s="49">
        <f>IF(E17&gt;0,(Q17/E17)*100,"--")</f>
        <v>8.01587301587302</v>
      </c>
      <c r="S17" s="24">
        <v>202</v>
      </c>
      <c r="T17" s="67">
        <v>0</v>
      </c>
    </row>
    <row r="18" spans="1:20" ht="21" customHeight="1">
      <c r="A18" s="13" t="s">
        <v>11</v>
      </c>
      <c r="B18" s="25">
        <v>1689</v>
      </c>
      <c r="C18" s="25">
        <v>213</v>
      </c>
      <c r="D18" s="25">
        <v>431</v>
      </c>
      <c r="E18" s="24">
        <f>SUM(B18:D18)</f>
        <v>2333</v>
      </c>
      <c r="F18" s="25">
        <v>818</v>
      </c>
      <c r="G18" s="43">
        <f>IF($L18&gt;0,(F18/$L18)*100,"--")</f>
        <v>100</v>
      </c>
      <c r="H18" s="24">
        <v>0</v>
      </c>
      <c r="I18" s="49">
        <f>IF($L18&gt;0,(H18/$L18)*100,"--")</f>
        <v>0</v>
      </c>
      <c r="J18" s="24">
        <v>0</v>
      </c>
      <c r="K18" s="49">
        <f>IF($L18&gt;0,(J18/$L18)*100,"--")</f>
        <v>0</v>
      </c>
      <c r="L18" s="24">
        <f>SUM(F18,H18,J18)</f>
        <v>818</v>
      </c>
      <c r="M18" s="25">
        <v>1287</v>
      </c>
      <c r="N18" s="24">
        <f>SUM(L18,M18)</f>
        <v>2105</v>
      </c>
      <c r="O18" s="49">
        <f>IF(E18&gt;0,(N18/E18)*100,"--")</f>
        <v>90.2271753107587</v>
      </c>
      <c r="P18" s="43">
        <v>1.9</v>
      </c>
      <c r="Q18" s="24">
        <f>E18-N18</f>
        <v>228</v>
      </c>
      <c r="R18" s="49">
        <f>IF(E18&gt;0,(Q18/E18)*100,"--")</f>
        <v>9.77282468924132</v>
      </c>
      <c r="S18" s="24">
        <v>228</v>
      </c>
      <c r="T18" s="67">
        <v>0</v>
      </c>
    </row>
    <row r="19" spans="1:20" ht="21" customHeight="1">
      <c r="A19" s="13" t="s">
        <v>12</v>
      </c>
      <c r="B19" s="25">
        <v>1968</v>
      </c>
      <c r="C19" s="25">
        <v>317</v>
      </c>
      <c r="D19" s="25">
        <v>621</v>
      </c>
      <c r="E19" s="24">
        <f>SUM(B19:D19)</f>
        <v>2906</v>
      </c>
      <c r="F19" s="25">
        <v>1049</v>
      </c>
      <c r="G19" s="43">
        <f>IF($L19&gt;0,(F19/$L19)*100,"--")</f>
        <v>100</v>
      </c>
      <c r="H19" s="24">
        <v>0</v>
      </c>
      <c r="I19" s="49">
        <f>IF($L19&gt;0,(H19/$L19)*100,"--")</f>
        <v>0</v>
      </c>
      <c r="J19" s="24">
        <v>0</v>
      </c>
      <c r="K19" s="49">
        <f>IF($L19&gt;0,(J19/$L19)*100,"--")</f>
        <v>0</v>
      </c>
      <c r="L19" s="24">
        <f>SUM(F19,H19,J19)</f>
        <v>1049</v>
      </c>
      <c r="M19" s="25">
        <v>1551</v>
      </c>
      <c r="N19" s="24">
        <f>SUM(L19,M19)</f>
        <v>2600</v>
      </c>
      <c r="O19" s="49">
        <f>IF(E19&gt;0,(N19/E19)*100,"--")</f>
        <v>89.4700619408121</v>
      </c>
      <c r="P19" s="43">
        <v>1.56</v>
      </c>
      <c r="Q19" s="24">
        <f>E19-N19</f>
        <v>306</v>
      </c>
      <c r="R19" s="49">
        <f>IF(E19&gt;0,(Q19/E19)*100,"--")</f>
        <v>10.5299380591879</v>
      </c>
      <c r="S19" s="24">
        <v>306</v>
      </c>
      <c r="T19" s="67">
        <v>0</v>
      </c>
    </row>
    <row r="20" spans="1:20" ht="21" customHeight="1">
      <c r="A20" s="13" t="s">
        <v>13</v>
      </c>
      <c r="B20" s="25">
        <v>1515</v>
      </c>
      <c r="C20" s="25">
        <v>181</v>
      </c>
      <c r="D20" s="25">
        <v>545</v>
      </c>
      <c r="E20" s="24">
        <f>SUM(B20:D20)</f>
        <v>2241</v>
      </c>
      <c r="F20" s="25">
        <v>862</v>
      </c>
      <c r="G20" s="43">
        <f>IF($L20&gt;0,(F20/$L20)*100,"--")</f>
        <v>100</v>
      </c>
      <c r="H20" s="24">
        <v>0</v>
      </c>
      <c r="I20" s="49">
        <f>IF($L20&gt;0,(H20/$L20)*100,"--")</f>
        <v>0</v>
      </c>
      <c r="J20" s="24">
        <v>0</v>
      </c>
      <c r="K20" s="49">
        <f>IF($L20&gt;0,(J20/$L20)*100,"--")</f>
        <v>0</v>
      </c>
      <c r="L20" s="24">
        <f>SUM(F20,H20,J20)</f>
        <v>862</v>
      </c>
      <c r="M20" s="25">
        <v>1207</v>
      </c>
      <c r="N20" s="24">
        <f>SUM(L20,M20)</f>
        <v>2069</v>
      </c>
      <c r="O20" s="49">
        <f>IF(E20&gt;0,(N20/E20)*100,"--")</f>
        <v>92.3248549754574</v>
      </c>
      <c r="P20" s="43">
        <v>1.12</v>
      </c>
      <c r="Q20" s="24">
        <f>E20-N20</f>
        <v>172</v>
      </c>
      <c r="R20" s="49">
        <f>IF(E20&gt;0,(Q20/E20)*100,"--")</f>
        <v>7.67514502454262</v>
      </c>
      <c r="S20" s="24">
        <v>172</v>
      </c>
      <c r="T20" s="67">
        <v>0</v>
      </c>
    </row>
    <row r="21" spans="1:20" ht="21" customHeight="1">
      <c r="A21" s="13" t="s">
        <v>14</v>
      </c>
      <c r="B21" s="25">
        <v>1575</v>
      </c>
      <c r="C21" s="25">
        <v>231</v>
      </c>
      <c r="D21" s="25">
        <v>412</v>
      </c>
      <c r="E21" s="24">
        <f>SUM(B21:D21)</f>
        <v>2218</v>
      </c>
      <c r="F21" s="25">
        <v>614</v>
      </c>
      <c r="G21" s="43">
        <f>IF($L21&gt;0,(F21/$L21)*100,"--")</f>
        <v>100</v>
      </c>
      <c r="H21" s="24">
        <v>0</v>
      </c>
      <c r="I21" s="49">
        <f>IF($L21&gt;0,(H21/$L21)*100,"--")</f>
        <v>0</v>
      </c>
      <c r="J21" s="24">
        <v>0</v>
      </c>
      <c r="K21" s="49">
        <f>IF($L21&gt;0,(J21/$L21)*100,"--")</f>
        <v>0</v>
      </c>
      <c r="L21" s="24">
        <f>SUM(F21,H21,J21)</f>
        <v>614</v>
      </c>
      <c r="M21" s="25">
        <v>1288</v>
      </c>
      <c r="N21" s="24">
        <f>SUM(L21,M21)</f>
        <v>1902</v>
      </c>
      <c r="O21" s="49">
        <f>IF(E21&gt;0,(N21/E21)*100,"--")</f>
        <v>85.7529305680794</v>
      </c>
      <c r="P21" s="43">
        <v>1.53</v>
      </c>
      <c r="Q21" s="24">
        <f>E21-N21</f>
        <v>316</v>
      </c>
      <c r="R21" s="49">
        <f>IF(E21&gt;0,(Q21/E21)*100,"--")</f>
        <v>14.2470694319207</v>
      </c>
      <c r="S21" s="24">
        <v>314</v>
      </c>
      <c r="T21" s="67">
        <v>2</v>
      </c>
    </row>
    <row r="22" spans="1:20" ht="21" customHeight="1">
      <c r="A22" s="13" t="s">
        <v>15</v>
      </c>
      <c r="B22" s="25">
        <v>1710</v>
      </c>
      <c r="C22" s="25">
        <v>283</v>
      </c>
      <c r="D22" s="25">
        <v>585</v>
      </c>
      <c r="E22" s="24">
        <f>SUM(B22:D22)</f>
        <v>2578</v>
      </c>
      <c r="F22" s="25">
        <v>754</v>
      </c>
      <c r="G22" s="43">
        <f>IF($L22&gt;0,(F22/$L22)*100,"--")</f>
        <v>100</v>
      </c>
      <c r="H22" s="24">
        <v>0</v>
      </c>
      <c r="I22" s="49">
        <f>IF($L22&gt;0,(H22/$L22)*100,"--")</f>
        <v>0</v>
      </c>
      <c r="J22" s="24">
        <v>0</v>
      </c>
      <c r="K22" s="49">
        <f>IF($L22&gt;0,(J22/$L22)*100,"--")</f>
        <v>0</v>
      </c>
      <c r="L22" s="24">
        <f>SUM(F22,H22,J22)</f>
        <v>754</v>
      </c>
      <c r="M22" s="25">
        <v>1487</v>
      </c>
      <c r="N22" s="24">
        <f>SUM(L22,M22)</f>
        <v>2241</v>
      </c>
      <c r="O22" s="49">
        <f>IF(E22&gt;0,(N22/E22)*100,"--")</f>
        <v>86.9278510473235</v>
      </c>
      <c r="P22" s="43">
        <v>1.48</v>
      </c>
      <c r="Q22" s="24">
        <f>E22-N22</f>
        <v>337</v>
      </c>
      <c r="R22" s="49">
        <f>IF(E22&gt;0,(Q22/E22)*100,"--")</f>
        <v>13.0721489526765</v>
      </c>
      <c r="S22" s="24">
        <v>337</v>
      </c>
      <c r="T22" s="67">
        <v>0</v>
      </c>
    </row>
    <row r="23" spans="1:20" ht="21" customHeight="1">
      <c r="A23" s="13" t="s">
        <v>16</v>
      </c>
      <c r="B23" s="25">
        <v>1292</v>
      </c>
      <c r="C23" s="25">
        <v>172</v>
      </c>
      <c r="D23" s="25">
        <v>256</v>
      </c>
      <c r="E23" s="24">
        <f>SUM(B23:D23)</f>
        <v>1720</v>
      </c>
      <c r="F23" s="25">
        <v>571</v>
      </c>
      <c r="G23" s="43">
        <f>IF($L23&gt;0,(F23/$L23)*100,"--")</f>
        <v>100</v>
      </c>
      <c r="H23" s="24">
        <v>0</v>
      </c>
      <c r="I23" s="49">
        <f>IF($L23&gt;0,(H23/$L23)*100,"--")</f>
        <v>0</v>
      </c>
      <c r="J23" s="24">
        <v>0</v>
      </c>
      <c r="K23" s="49">
        <f>IF($L23&gt;0,(J23/$L23)*100,"--")</f>
        <v>0</v>
      </c>
      <c r="L23" s="24">
        <f>SUM(F23,H23,J23)</f>
        <v>571</v>
      </c>
      <c r="M23" s="25">
        <v>926</v>
      </c>
      <c r="N23" s="24">
        <f>SUM(L23,M23)</f>
        <v>1497</v>
      </c>
      <c r="O23" s="49">
        <f>IF(E23&gt;0,(N23/E23)*100,"--")</f>
        <v>87.0348837209302</v>
      </c>
      <c r="P23" s="43">
        <v>1.4</v>
      </c>
      <c r="Q23" s="24">
        <f>E23-N23</f>
        <v>223</v>
      </c>
      <c r="R23" s="49">
        <f>IF(E23&gt;0,(Q23/E23)*100,"--")</f>
        <v>12.9651162790698</v>
      </c>
      <c r="S23" s="24">
        <v>223</v>
      </c>
      <c r="T23" s="67">
        <v>0</v>
      </c>
    </row>
    <row r="24" spans="1:20" ht="21" customHeight="1">
      <c r="A24" s="13" t="s">
        <v>17</v>
      </c>
      <c r="B24" s="25">
        <v>1300</v>
      </c>
      <c r="C24" s="25">
        <v>166</v>
      </c>
      <c r="D24" s="25">
        <v>397</v>
      </c>
      <c r="E24" s="24">
        <f>SUM(B24:D24)</f>
        <v>1863</v>
      </c>
      <c r="F24" s="25">
        <v>585</v>
      </c>
      <c r="G24" s="43">
        <f>IF($L24&gt;0,(F24/$L24)*100,"--")</f>
        <v>100</v>
      </c>
      <c r="H24" s="24">
        <v>0</v>
      </c>
      <c r="I24" s="49">
        <f>IF($L24&gt;0,(H24/$L24)*100,"--")</f>
        <v>0</v>
      </c>
      <c r="J24" s="24">
        <v>0</v>
      </c>
      <c r="K24" s="49">
        <f>IF($L24&gt;0,(J24/$L24)*100,"--")</f>
        <v>0</v>
      </c>
      <c r="L24" s="24">
        <f>SUM(F24,H24,J24)</f>
        <v>585</v>
      </c>
      <c r="M24" s="25">
        <v>1111</v>
      </c>
      <c r="N24" s="24">
        <f>SUM(L24,M24)</f>
        <v>1696</v>
      </c>
      <c r="O24" s="49">
        <f>IF(E24&gt;0,(N24/E24)*100,"--")</f>
        <v>91.0359634997316</v>
      </c>
      <c r="P24" s="43">
        <v>1.54</v>
      </c>
      <c r="Q24" s="24">
        <f>E24-N24</f>
        <v>167</v>
      </c>
      <c r="R24" s="49">
        <f>IF(E24&gt;0,(Q24/E24)*100,"--")</f>
        <v>8.96403650026838</v>
      </c>
      <c r="S24" s="24">
        <v>167</v>
      </c>
      <c r="T24" s="67">
        <v>0</v>
      </c>
    </row>
    <row r="25" spans="1:20" ht="21" customHeight="1">
      <c r="A25" s="13" t="s">
        <v>18</v>
      </c>
      <c r="B25" s="25">
        <v>1196</v>
      </c>
      <c r="C25" s="25">
        <v>178</v>
      </c>
      <c r="D25" s="25">
        <v>440</v>
      </c>
      <c r="E25" s="24">
        <f>SUM(B25:D25)</f>
        <v>1814</v>
      </c>
      <c r="F25" s="25">
        <v>667</v>
      </c>
      <c r="G25" s="43">
        <f>IF($L25&gt;0,(F25/$L25)*100,"--")</f>
        <v>100</v>
      </c>
      <c r="H25" s="24">
        <v>0</v>
      </c>
      <c r="I25" s="49">
        <f>IF($L25&gt;0,(H25/$L25)*100,"--")</f>
        <v>0</v>
      </c>
      <c r="J25" s="24">
        <v>0</v>
      </c>
      <c r="K25" s="49">
        <f>IF($L25&gt;0,(J25/$L25)*100,"--")</f>
        <v>0</v>
      </c>
      <c r="L25" s="24">
        <f>SUM(F25,H25,J25)</f>
        <v>667</v>
      </c>
      <c r="M25" s="25">
        <v>941</v>
      </c>
      <c r="N25" s="24">
        <f>SUM(L25,M25)</f>
        <v>1608</v>
      </c>
      <c r="O25" s="49">
        <f>IF(E25&gt;0,(N25/E25)*100,"--")</f>
        <v>88.6438809261301</v>
      </c>
      <c r="P25" s="43">
        <v>1.32</v>
      </c>
      <c r="Q25" s="24">
        <f>E25-N25</f>
        <v>206</v>
      </c>
      <c r="R25" s="49">
        <f>IF(E25&gt;0,(Q25/E25)*100,"--")</f>
        <v>11.3561190738699</v>
      </c>
      <c r="S25" s="24">
        <v>206</v>
      </c>
      <c r="T25" s="67">
        <v>0</v>
      </c>
    </row>
    <row r="26" spans="1:20" ht="21" customHeight="1">
      <c r="A26" s="13" t="s">
        <v>19</v>
      </c>
      <c r="B26" s="25">
        <v>1026</v>
      </c>
      <c r="C26" s="25">
        <v>125</v>
      </c>
      <c r="D26" s="25">
        <v>211</v>
      </c>
      <c r="E26" s="24">
        <f>SUM(B26:D26)</f>
        <v>1362</v>
      </c>
      <c r="F26" s="25">
        <v>357</v>
      </c>
      <c r="G26" s="43">
        <f>IF($L26&gt;0,(F26/$L26)*100,"--")</f>
        <v>100</v>
      </c>
      <c r="H26" s="24">
        <v>0</v>
      </c>
      <c r="I26" s="49">
        <f>IF($L26&gt;0,(H26/$L26)*100,"--")</f>
        <v>0</v>
      </c>
      <c r="J26" s="24">
        <v>0</v>
      </c>
      <c r="K26" s="49">
        <f>IF($L26&gt;0,(J26/$L26)*100,"--")</f>
        <v>0</v>
      </c>
      <c r="L26" s="24">
        <f>SUM(F26,H26,J26)</f>
        <v>357</v>
      </c>
      <c r="M26" s="25">
        <v>828</v>
      </c>
      <c r="N26" s="24">
        <f>SUM(L26,M26)</f>
        <v>1185</v>
      </c>
      <c r="O26" s="49">
        <f>IF(E26&gt;0,(N26/E26)*100,"--")</f>
        <v>87.0044052863436</v>
      </c>
      <c r="P26" s="43">
        <v>1.65</v>
      </c>
      <c r="Q26" s="24">
        <f>E26-N26</f>
        <v>177</v>
      </c>
      <c r="R26" s="49">
        <f>IF(E26&gt;0,(Q26/E26)*100,"--")</f>
        <v>12.9955947136564</v>
      </c>
      <c r="S26" s="24">
        <v>177</v>
      </c>
      <c r="T26" s="67">
        <v>0</v>
      </c>
    </row>
    <row r="27" spans="1:20" ht="21" customHeight="1">
      <c r="A27" s="13" t="s">
        <v>20</v>
      </c>
      <c r="B27" s="25">
        <v>1024</v>
      </c>
      <c r="C27" s="25">
        <v>144</v>
      </c>
      <c r="D27" s="25">
        <v>350</v>
      </c>
      <c r="E27" s="24">
        <f>SUM(B27:D27)</f>
        <v>1518</v>
      </c>
      <c r="F27" s="25">
        <v>437</v>
      </c>
      <c r="G27" s="43">
        <f>IF($L27&gt;0,(F27/$L27)*100,"--")</f>
        <v>100</v>
      </c>
      <c r="H27" s="24">
        <v>0</v>
      </c>
      <c r="I27" s="49">
        <f>IF($L27&gt;0,(H27/$L27)*100,"--")</f>
        <v>0</v>
      </c>
      <c r="J27" s="24">
        <v>0</v>
      </c>
      <c r="K27" s="49">
        <f>IF($L27&gt;0,(J27/$L27)*100,"--")</f>
        <v>0</v>
      </c>
      <c r="L27" s="24">
        <f>SUM(F27,H27,J27)</f>
        <v>437</v>
      </c>
      <c r="M27" s="25">
        <v>904</v>
      </c>
      <c r="N27" s="24">
        <f>SUM(L27,M27)</f>
        <v>1341</v>
      </c>
      <c r="O27" s="49">
        <f>IF(E27&gt;0,(N27/E27)*100,"--")</f>
        <v>88.3399209486166</v>
      </c>
      <c r="P27" s="43">
        <v>1.52</v>
      </c>
      <c r="Q27" s="24">
        <f>E27-N27</f>
        <v>177</v>
      </c>
      <c r="R27" s="49">
        <f>IF(E27&gt;0,(Q27/E27)*100,"--")</f>
        <v>11.6600790513834</v>
      </c>
      <c r="S27" s="24">
        <v>177</v>
      </c>
      <c r="T27" s="67">
        <v>0</v>
      </c>
    </row>
    <row r="28" spans="1:20" ht="21" customHeight="1">
      <c r="A28" s="13" t="s">
        <v>21</v>
      </c>
      <c r="B28" s="25">
        <v>1120</v>
      </c>
      <c r="C28" s="25">
        <v>159</v>
      </c>
      <c r="D28" s="25">
        <v>321</v>
      </c>
      <c r="E28" s="24">
        <f>SUM(B28:D28)</f>
        <v>1600</v>
      </c>
      <c r="F28" s="25">
        <v>520</v>
      </c>
      <c r="G28" s="43">
        <f>IF($L28&gt;0,(F28/$L28)*100,"--")</f>
        <v>100</v>
      </c>
      <c r="H28" s="24">
        <v>0</v>
      </c>
      <c r="I28" s="49">
        <f>IF($L28&gt;0,(H28/$L28)*100,"--")</f>
        <v>0</v>
      </c>
      <c r="J28" s="24">
        <v>0</v>
      </c>
      <c r="K28" s="49">
        <f>IF($L28&gt;0,(J28/$L28)*100,"--")</f>
        <v>0</v>
      </c>
      <c r="L28" s="24">
        <f>SUM(F28,H28,J28)</f>
        <v>520</v>
      </c>
      <c r="M28" s="25">
        <v>919</v>
      </c>
      <c r="N28" s="24">
        <f>SUM(L28,M28)</f>
        <v>1439</v>
      </c>
      <c r="O28" s="49">
        <f>IF(E28&gt;0,(N28/E28)*100,"--")</f>
        <v>89.9375</v>
      </c>
      <c r="P28" s="43">
        <v>1.53</v>
      </c>
      <c r="Q28" s="24">
        <f>E28-N28</f>
        <v>161</v>
      </c>
      <c r="R28" s="49">
        <f>IF(E28&gt;0,(Q28/E28)*100,"--")</f>
        <v>10.0625</v>
      </c>
      <c r="S28" s="24">
        <v>161</v>
      </c>
      <c r="T28" s="67">
        <v>0</v>
      </c>
    </row>
    <row r="29" spans="1:20" ht="21" customHeight="1">
      <c r="A29" s="13" t="s">
        <v>22</v>
      </c>
      <c r="B29" s="25">
        <v>1094</v>
      </c>
      <c r="C29" s="25">
        <v>169</v>
      </c>
      <c r="D29" s="25">
        <v>235</v>
      </c>
      <c r="E29" s="24">
        <f>SUM(B29:D29)</f>
        <v>1498</v>
      </c>
      <c r="F29" s="25">
        <v>442</v>
      </c>
      <c r="G29" s="43">
        <f>IF($L29&gt;0,(F29/$L29)*100,"--")</f>
        <v>100</v>
      </c>
      <c r="H29" s="24">
        <v>0</v>
      </c>
      <c r="I29" s="49">
        <f>IF($L29&gt;0,(H29/$L29)*100,"--")</f>
        <v>0</v>
      </c>
      <c r="J29" s="24">
        <v>0</v>
      </c>
      <c r="K29" s="49">
        <f>IF($L29&gt;0,(J29/$L29)*100,"--")</f>
        <v>0</v>
      </c>
      <c r="L29" s="24">
        <f>SUM(F29,H29,J29)</f>
        <v>442</v>
      </c>
      <c r="M29" s="25">
        <v>856</v>
      </c>
      <c r="N29" s="24">
        <f>SUM(L29,M29)</f>
        <v>1298</v>
      </c>
      <c r="O29" s="49">
        <f>IF(E29&gt;0,(N29/E29)*100,"--")</f>
        <v>86.648865153538</v>
      </c>
      <c r="P29" s="43">
        <v>2.14</v>
      </c>
      <c r="Q29" s="24">
        <f>E29-N29</f>
        <v>200</v>
      </c>
      <c r="R29" s="49">
        <f>IF(E29&gt;0,(Q29/E29)*100,"--")</f>
        <v>13.3511348464619</v>
      </c>
      <c r="S29" s="24">
        <v>200</v>
      </c>
      <c r="T29" s="67">
        <v>0</v>
      </c>
    </row>
    <row r="30" spans="1:20" ht="21" customHeight="1">
      <c r="A30" s="13" t="s">
        <v>23</v>
      </c>
      <c r="B30" s="25">
        <v>1002</v>
      </c>
      <c r="C30" s="25">
        <v>146</v>
      </c>
      <c r="D30" s="25">
        <v>197</v>
      </c>
      <c r="E30" s="24">
        <f>SUM(B30:D30)</f>
        <v>1345</v>
      </c>
      <c r="F30" s="25">
        <v>340</v>
      </c>
      <c r="G30" s="43">
        <f>IF($L30&gt;0,(F30/$L30)*100,"--")</f>
        <v>100</v>
      </c>
      <c r="H30" s="24">
        <v>0</v>
      </c>
      <c r="I30" s="49">
        <f>IF($L30&gt;0,(H30/$L30)*100,"--")</f>
        <v>0</v>
      </c>
      <c r="J30" s="24">
        <v>0</v>
      </c>
      <c r="K30" s="49">
        <f>IF($L30&gt;0,(J30/$L30)*100,"--")</f>
        <v>0</v>
      </c>
      <c r="L30" s="24">
        <f>SUM(F30,H30,J30)</f>
        <v>340</v>
      </c>
      <c r="M30" s="25">
        <v>848</v>
      </c>
      <c r="N30" s="24">
        <f>SUM(L30,M30)</f>
        <v>1188</v>
      </c>
      <c r="O30" s="49">
        <f>IF(E30&gt;0,(N30/E30)*100,"--")</f>
        <v>88.3271375464684</v>
      </c>
      <c r="P30" s="43">
        <v>1.4</v>
      </c>
      <c r="Q30" s="24">
        <f>E30-N30</f>
        <v>157</v>
      </c>
      <c r="R30" s="49">
        <f>IF(E30&gt;0,(Q30/E30)*100,"--")</f>
        <v>11.6728624535316</v>
      </c>
      <c r="S30" s="24">
        <v>157</v>
      </c>
      <c r="T30" s="67">
        <v>0</v>
      </c>
    </row>
    <row r="31" spans="1:20" ht="21" customHeight="1">
      <c r="A31" s="13" t="s">
        <v>24</v>
      </c>
      <c r="B31" s="25">
        <v>1339</v>
      </c>
      <c r="C31" s="25">
        <v>189</v>
      </c>
      <c r="D31" s="25">
        <v>467</v>
      </c>
      <c r="E31" s="24">
        <f>SUM(B31:D31)</f>
        <v>1995</v>
      </c>
      <c r="F31" s="25">
        <v>673</v>
      </c>
      <c r="G31" s="43">
        <f>IF($L31&gt;0,(F31/$L31)*100,"--")</f>
        <v>100</v>
      </c>
      <c r="H31" s="24">
        <v>0</v>
      </c>
      <c r="I31" s="49">
        <f>IF($L31&gt;0,(H31/$L31)*100,"--")</f>
        <v>0</v>
      </c>
      <c r="J31" s="24">
        <v>0</v>
      </c>
      <c r="K31" s="49">
        <f>IF($L31&gt;0,(J31/$L31)*100,"--")</f>
        <v>0</v>
      </c>
      <c r="L31" s="24">
        <f>SUM(F31,H31,J31)</f>
        <v>673</v>
      </c>
      <c r="M31" s="25">
        <v>1082</v>
      </c>
      <c r="N31" s="24">
        <f>SUM(L31,M31)</f>
        <v>1755</v>
      </c>
      <c r="O31" s="49">
        <f>IF(E31&gt;0,(N31/E31)*100,"--")</f>
        <v>87.9699248120301</v>
      </c>
      <c r="P31" s="43">
        <v>1.67</v>
      </c>
      <c r="Q31" s="24">
        <f>E31-N31</f>
        <v>240</v>
      </c>
      <c r="R31" s="49">
        <f>IF(E31&gt;0,(Q31/E31)*100,"--")</f>
        <v>12.0300751879699</v>
      </c>
      <c r="S31" s="24">
        <v>240</v>
      </c>
      <c r="T31" s="67">
        <v>0</v>
      </c>
    </row>
    <row r="32" spans="1:20" ht="21" customHeight="1">
      <c r="A32" s="13" t="s">
        <v>25</v>
      </c>
      <c r="B32" s="25">
        <v>1103</v>
      </c>
      <c r="C32" s="25">
        <v>187</v>
      </c>
      <c r="D32" s="25">
        <v>367</v>
      </c>
      <c r="E32" s="24">
        <f>SUM(B32:D32)</f>
        <v>1657</v>
      </c>
      <c r="F32" s="25">
        <v>527</v>
      </c>
      <c r="G32" s="43">
        <f>IF($L32&gt;0,(F32/$L32)*100,"--")</f>
        <v>100</v>
      </c>
      <c r="H32" s="24">
        <v>0</v>
      </c>
      <c r="I32" s="49">
        <f>IF($L32&gt;0,(H32/$L32)*100,"--")</f>
        <v>0</v>
      </c>
      <c r="J32" s="24">
        <v>0</v>
      </c>
      <c r="K32" s="49">
        <f>IF($L32&gt;0,(J32/$L32)*100,"--")</f>
        <v>0</v>
      </c>
      <c r="L32" s="24">
        <f>SUM(F32,H32,J32)</f>
        <v>527</v>
      </c>
      <c r="M32" s="25">
        <v>953</v>
      </c>
      <c r="N32" s="24">
        <f>SUM(L32,M32)</f>
        <v>1480</v>
      </c>
      <c r="O32" s="49">
        <f>IF(E32&gt;0,(N32/E32)*100,"--")</f>
        <v>89.3180446590223</v>
      </c>
      <c r="P32" s="43">
        <v>1.44</v>
      </c>
      <c r="Q32" s="24">
        <f>E32-N32</f>
        <v>177</v>
      </c>
      <c r="R32" s="49">
        <f>IF(E32&gt;0,(Q32/E32)*100,"--")</f>
        <v>10.6819553409777</v>
      </c>
      <c r="S32" s="24">
        <v>177</v>
      </c>
      <c r="T32" s="67">
        <v>0</v>
      </c>
    </row>
    <row r="33" spans="1:20" ht="21" customHeight="1">
      <c r="A33" s="13" t="s">
        <v>26</v>
      </c>
      <c r="B33" s="25">
        <v>1256</v>
      </c>
      <c r="C33" s="25">
        <v>146</v>
      </c>
      <c r="D33" s="25">
        <v>461</v>
      </c>
      <c r="E33" s="24">
        <f>SUM(B33:D33)</f>
        <v>1863</v>
      </c>
      <c r="F33" s="25">
        <v>587</v>
      </c>
      <c r="G33" s="43">
        <f>IF($L33&gt;0,(F33/$L33)*100,"--")</f>
        <v>100</v>
      </c>
      <c r="H33" s="24">
        <v>0</v>
      </c>
      <c r="I33" s="49">
        <f>IF($L33&gt;0,(H33/$L33)*100,"--")</f>
        <v>0</v>
      </c>
      <c r="J33" s="24">
        <v>0</v>
      </c>
      <c r="K33" s="49">
        <f>IF($L33&gt;0,(J33/$L33)*100,"--")</f>
        <v>0</v>
      </c>
      <c r="L33" s="24">
        <f>SUM(F33,H33,J33)</f>
        <v>587</v>
      </c>
      <c r="M33" s="25">
        <v>1067</v>
      </c>
      <c r="N33" s="24">
        <f>SUM(L33,M33)</f>
        <v>1654</v>
      </c>
      <c r="O33" s="49">
        <f>IF(E33&gt;0,(N33/E33)*100,"--")</f>
        <v>88.7815351583467</v>
      </c>
      <c r="P33" s="43">
        <v>1.34</v>
      </c>
      <c r="Q33" s="24">
        <f>E33-N33</f>
        <v>209</v>
      </c>
      <c r="R33" s="49">
        <f>IF(E33&gt;0,(Q33/E33)*100,"--")</f>
        <v>11.2184648416532</v>
      </c>
      <c r="S33" s="24">
        <v>209</v>
      </c>
      <c r="T33" s="67">
        <v>0</v>
      </c>
    </row>
    <row r="34" spans="1:20" ht="21" customHeight="1">
      <c r="A34" s="13" t="s">
        <v>27</v>
      </c>
      <c r="B34" s="25">
        <v>1120</v>
      </c>
      <c r="C34" s="25">
        <v>234</v>
      </c>
      <c r="D34" s="25">
        <v>429</v>
      </c>
      <c r="E34" s="24">
        <f>SUM(B34:D34)</f>
        <v>1783</v>
      </c>
      <c r="F34" s="25">
        <v>632</v>
      </c>
      <c r="G34" s="43">
        <f>IF($L34&gt;0,(F34/$L34)*100,"--")</f>
        <v>100</v>
      </c>
      <c r="H34" s="24">
        <v>0</v>
      </c>
      <c r="I34" s="49">
        <f>IF($L34&gt;0,(H34/$L34)*100,"--")</f>
        <v>0</v>
      </c>
      <c r="J34" s="24">
        <v>0</v>
      </c>
      <c r="K34" s="49">
        <f>IF($L34&gt;0,(J34/$L34)*100,"--")</f>
        <v>0</v>
      </c>
      <c r="L34" s="24">
        <f>SUM(F34,H34,J34)</f>
        <v>632</v>
      </c>
      <c r="M34" s="25">
        <v>925</v>
      </c>
      <c r="N34" s="24">
        <f>SUM(L34,M34)</f>
        <v>1557</v>
      </c>
      <c r="O34" s="49">
        <f>IF(E34&gt;0,(N34/E34)*100,"--")</f>
        <v>87.3247335950645</v>
      </c>
      <c r="P34" s="43">
        <v>1.76</v>
      </c>
      <c r="Q34" s="24">
        <f>E34-N34</f>
        <v>226</v>
      </c>
      <c r="R34" s="49">
        <f>IF(E34&gt;0,(Q34/E34)*100,"--")</f>
        <v>12.6752664049355</v>
      </c>
      <c r="S34" s="24">
        <v>226</v>
      </c>
      <c r="T34" s="67">
        <v>0</v>
      </c>
    </row>
    <row r="35" spans="1:20" ht="21" customHeight="1">
      <c r="A35" s="13" t="s">
        <v>28</v>
      </c>
      <c r="B35" s="25">
        <v>1154</v>
      </c>
      <c r="C35" s="25">
        <v>131</v>
      </c>
      <c r="D35" s="25">
        <v>305</v>
      </c>
      <c r="E35" s="24">
        <f>SUM(B35:D35)</f>
        <v>1590</v>
      </c>
      <c r="F35" s="25">
        <v>585</v>
      </c>
      <c r="G35" s="43">
        <f>IF($L35&gt;0,(F35/$L35)*100,"--")</f>
        <v>100</v>
      </c>
      <c r="H35" s="24">
        <v>0</v>
      </c>
      <c r="I35" s="49">
        <f>IF($L35&gt;0,(H35/$L35)*100,"--")</f>
        <v>0</v>
      </c>
      <c r="J35" s="24">
        <v>0</v>
      </c>
      <c r="K35" s="49">
        <f>IF($L35&gt;0,(J35/$L35)*100,"--")</f>
        <v>0</v>
      </c>
      <c r="L35" s="24">
        <f>SUM(F35,H35,J35)</f>
        <v>585</v>
      </c>
      <c r="M35" s="25">
        <v>886</v>
      </c>
      <c r="N35" s="24">
        <f>SUM(L35,M35)</f>
        <v>1471</v>
      </c>
      <c r="O35" s="49">
        <f>IF(E35&gt;0,(N35/E35)*100,"--")</f>
        <v>92.5157232704403</v>
      </c>
      <c r="P35" s="43">
        <v>1.36</v>
      </c>
      <c r="Q35" s="24">
        <f>E35-N35</f>
        <v>119</v>
      </c>
      <c r="R35" s="49">
        <f>IF(E35&gt;0,(Q35/E35)*100,"--")</f>
        <v>7.48427672955975</v>
      </c>
      <c r="S35" s="24">
        <v>119</v>
      </c>
      <c r="T35" s="67">
        <v>0</v>
      </c>
    </row>
    <row r="36" spans="1:20" ht="21" customHeight="1">
      <c r="A36" s="13" t="s">
        <v>29</v>
      </c>
      <c r="B36" s="25">
        <v>865</v>
      </c>
      <c r="C36" s="25">
        <v>132</v>
      </c>
      <c r="D36" s="25">
        <v>197</v>
      </c>
      <c r="E36" s="24">
        <f>SUM(B36:D36)</f>
        <v>1194</v>
      </c>
      <c r="F36" s="25">
        <v>312</v>
      </c>
      <c r="G36" s="43">
        <f>IF($L36&gt;0,(F36/$L36)*100,"--")</f>
        <v>100</v>
      </c>
      <c r="H36" s="24">
        <v>0</v>
      </c>
      <c r="I36" s="49">
        <f>IF($L36&gt;0,(H36/$L36)*100,"--")</f>
        <v>0</v>
      </c>
      <c r="J36" s="24">
        <v>0</v>
      </c>
      <c r="K36" s="49">
        <f>IF($L36&gt;0,(J36/$L36)*100,"--")</f>
        <v>0</v>
      </c>
      <c r="L36" s="24">
        <f>SUM(F36,H36,J36)</f>
        <v>312</v>
      </c>
      <c r="M36" s="25">
        <v>722</v>
      </c>
      <c r="N36" s="24">
        <f>SUM(L36,M36)</f>
        <v>1034</v>
      </c>
      <c r="O36" s="49">
        <f>IF(E36&gt;0,(N36/E36)*100,"--")</f>
        <v>86.5996649916248</v>
      </c>
      <c r="P36" s="43">
        <v>1.67</v>
      </c>
      <c r="Q36" s="24">
        <f>E36-N36</f>
        <v>160</v>
      </c>
      <c r="R36" s="49">
        <f>IF(E36&gt;0,(Q36/E36)*100,"--")</f>
        <v>13.4003350083752</v>
      </c>
      <c r="S36" s="24">
        <v>160</v>
      </c>
      <c r="T36" s="67">
        <v>0</v>
      </c>
    </row>
    <row r="37" spans="1:20" ht="21" customHeight="1">
      <c r="A37" s="13" t="s">
        <v>30</v>
      </c>
      <c r="B37" s="25">
        <v>1134</v>
      </c>
      <c r="C37" s="25">
        <v>201</v>
      </c>
      <c r="D37" s="25">
        <v>321</v>
      </c>
      <c r="E37" s="24">
        <f>SUM(B37:D37)</f>
        <v>1656</v>
      </c>
      <c r="F37" s="25">
        <v>487</v>
      </c>
      <c r="G37" s="43">
        <f>IF($L37&gt;0,(F37/$L37)*100,"--")</f>
        <v>99.1853360488798</v>
      </c>
      <c r="H37" s="24">
        <v>4</v>
      </c>
      <c r="I37" s="49">
        <f>IF($L37&gt;0,(H37/$L37)*100,"--")</f>
        <v>0.814663951120163</v>
      </c>
      <c r="J37" s="24">
        <v>0</v>
      </c>
      <c r="K37" s="49">
        <f>IF($L37&gt;0,(J37/$L37)*100,"--")</f>
        <v>0</v>
      </c>
      <c r="L37" s="24">
        <f>SUM(F37,H37,J37)</f>
        <v>491</v>
      </c>
      <c r="M37" s="25">
        <v>977</v>
      </c>
      <c r="N37" s="24">
        <f>SUM(L37,M37)</f>
        <v>1468</v>
      </c>
      <c r="O37" s="49">
        <f>IF(E37&gt;0,(N37/E37)*100,"--")</f>
        <v>88.6473429951691</v>
      </c>
      <c r="P37" s="43">
        <v>1.87</v>
      </c>
      <c r="Q37" s="24">
        <f>E37-N37</f>
        <v>188</v>
      </c>
      <c r="R37" s="49">
        <f>IF(E37&gt;0,(Q37/E37)*100,"--")</f>
        <v>11.3526570048309</v>
      </c>
      <c r="S37" s="24">
        <v>188</v>
      </c>
      <c r="T37" s="67">
        <v>0</v>
      </c>
    </row>
    <row r="38" spans="1:20" ht="21" customHeight="1">
      <c r="A38" s="13" t="s">
        <v>31</v>
      </c>
      <c r="B38" s="25">
        <v>755</v>
      </c>
      <c r="C38" s="25">
        <v>106</v>
      </c>
      <c r="D38" s="25">
        <v>115</v>
      </c>
      <c r="E38" s="24">
        <f>SUM(B38:D38)</f>
        <v>976</v>
      </c>
      <c r="F38" s="25">
        <v>205</v>
      </c>
      <c r="G38" s="43">
        <f>IF($L38&gt;0,(F38/$L38)*100,"--")</f>
        <v>100</v>
      </c>
      <c r="H38" s="24">
        <v>0</v>
      </c>
      <c r="I38" s="49">
        <f>IF($L38&gt;0,(H38/$L38)*100,"--")</f>
        <v>0</v>
      </c>
      <c r="J38" s="24">
        <v>0</v>
      </c>
      <c r="K38" s="49">
        <f>IF($L38&gt;0,(J38/$L38)*100,"--")</f>
        <v>0</v>
      </c>
      <c r="L38" s="24">
        <f>SUM(F38,H38,J38)</f>
        <v>205</v>
      </c>
      <c r="M38" s="25">
        <v>634</v>
      </c>
      <c r="N38" s="24">
        <f>SUM(L38,M38)</f>
        <v>839</v>
      </c>
      <c r="O38" s="49">
        <f>IF(E38&gt;0,(N38/E38)*100,"--")</f>
        <v>85.9631147540984</v>
      </c>
      <c r="P38" s="43">
        <v>1.74</v>
      </c>
      <c r="Q38" s="24">
        <f>E38-N38</f>
        <v>137</v>
      </c>
      <c r="R38" s="49">
        <f>IF(E38&gt;0,(Q38/E38)*100,"--")</f>
        <v>14.0368852459016</v>
      </c>
      <c r="S38" s="24">
        <v>137</v>
      </c>
      <c r="T38" s="67">
        <v>0</v>
      </c>
    </row>
    <row r="39" spans="1:20" ht="21" customHeight="1">
      <c r="A39" s="14" t="s">
        <v>32</v>
      </c>
      <c r="B39" s="26">
        <v>940</v>
      </c>
      <c r="C39" s="26">
        <v>124</v>
      </c>
      <c r="D39" s="26">
        <v>169</v>
      </c>
      <c r="E39" s="24">
        <f>SUM(B39:D39)</f>
        <v>1233</v>
      </c>
      <c r="F39" s="26">
        <v>256</v>
      </c>
      <c r="G39" s="43">
        <f>IF($L39&gt;0,(F39/$L39)*100,"--")</f>
        <v>100</v>
      </c>
      <c r="H39" s="47">
        <v>0</v>
      </c>
      <c r="I39" s="49">
        <f>IF($L39&gt;0,(H39/$L39)*100,"--")</f>
        <v>0</v>
      </c>
      <c r="J39" s="47">
        <v>0</v>
      </c>
      <c r="K39" s="49">
        <f>IF($L39&gt;0,(J39/$L39)*100,"--")</f>
        <v>0</v>
      </c>
      <c r="L39" s="24">
        <f>SUM(F39,H39,J39)</f>
        <v>256</v>
      </c>
      <c r="M39" s="26">
        <v>800</v>
      </c>
      <c r="N39" s="24">
        <f>SUM(L39,M39)</f>
        <v>1056</v>
      </c>
      <c r="O39" s="49">
        <f>IF(E39&gt;0,(N39/E39)*100,"--")</f>
        <v>85.6447688564477</v>
      </c>
      <c r="P39" s="65">
        <v>1.98</v>
      </c>
      <c r="Q39" s="24">
        <f>E39-N39</f>
        <v>177</v>
      </c>
      <c r="R39" s="49">
        <f>IF(E39&gt;0,(Q39/E39)*100,"--")</f>
        <v>14.3552311435523</v>
      </c>
      <c r="S39" s="47">
        <v>177</v>
      </c>
      <c r="T39" s="72">
        <v>0</v>
      </c>
    </row>
    <row r="40" spans="1:20" ht="21" customHeight="1">
      <c r="A40" s="14" t="s">
        <v>33</v>
      </c>
      <c r="B40" s="26">
        <v>896</v>
      </c>
      <c r="C40" s="26">
        <v>128</v>
      </c>
      <c r="D40" s="26">
        <v>227</v>
      </c>
      <c r="E40" s="24">
        <f>SUM(B40:D40)</f>
        <v>1251</v>
      </c>
      <c r="F40" s="26">
        <v>291</v>
      </c>
      <c r="G40" s="43">
        <f>IF($L40&gt;0,(F40/$L40)*100,"--")</f>
        <v>100</v>
      </c>
      <c r="H40" s="47">
        <v>0</v>
      </c>
      <c r="I40" s="49">
        <f>IF($L40&gt;0,(H40/$L40)*100,"--")</f>
        <v>0</v>
      </c>
      <c r="J40" s="47">
        <v>0</v>
      </c>
      <c r="K40" s="49">
        <f>IF($L40&gt;0,(J40/$L40)*100,"--")</f>
        <v>0</v>
      </c>
      <c r="L40" s="24">
        <f>SUM(F40,H40,J40)</f>
        <v>291</v>
      </c>
      <c r="M40" s="26">
        <v>826</v>
      </c>
      <c r="N40" s="24">
        <f>SUM(L40,M40)</f>
        <v>1117</v>
      </c>
      <c r="O40" s="49">
        <f>IF(E40&gt;0,(N40/E40)*100,"--")</f>
        <v>89.2885691446842</v>
      </c>
      <c r="P40" s="65">
        <v>1.43</v>
      </c>
      <c r="Q40" s="24">
        <f>E40-N40</f>
        <v>134</v>
      </c>
      <c r="R40" s="49">
        <f>IF(E40&gt;0,(Q40/E40)*100,"--")</f>
        <v>10.7114308553157</v>
      </c>
      <c r="S40" s="47">
        <v>132</v>
      </c>
      <c r="T40" s="72">
        <v>2</v>
      </c>
    </row>
    <row r="41" spans="1:17" ht="15">
      <c r="A41" s="6"/>
      <c r="B41" s="6"/>
      <c r="C41" s="31"/>
      <c r="D41" s="31"/>
      <c r="E41" s="31"/>
      <c r="F41" s="31"/>
      <c r="G41" s="31"/>
      <c r="H41" s="31"/>
      <c r="I41" s="38"/>
      <c r="J41" s="6"/>
      <c r="K41" s="52"/>
      <c r="L41" s="54"/>
      <c r="M41" s="54"/>
      <c r="N41" s="54"/>
      <c r="O41" s="16"/>
      <c r="P41" s="27" t="s">
        <v>85</v>
      </c>
      <c r="Q41" s="27"/>
    </row>
    <row r="42" spans="1:17" ht="15">
      <c r="A42" s="6"/>
      <c r="B42" s="6"/>
      <c r="C42" s="6"/>
      <c r="D42" s="6"/>
      <c r="E42" s="31"/>
      <c r="F42" s="31"/>
      <c r="G42" s="44" t="s">
        <v>61</v>
      </c>
      <c r="H42" s="44"/>
      <c r="I42" s="38"/>
      <c r="J42" s="6"/>
      <c r="K42" s="52"/>
      <c r="L42" s="54"/>
      <c r="M42" s="54"/>
      <c r="N42" s="54"/>
      <c r="O42" s="52"/>
      <c r="P42" s="54"/>
      <c r="Q42" s="54"/>
    </row>
    <row r="43" spans="1:17" ht="15">
      <c r="A43" s="15" t="s">
        <v>34</v>
      </c>
      <c r="B43" s="15"/>
      <c r="C43" s="15"/>
      <c r="D43" s="15" t="s">
        <v>50</v>
      </c>
      <c r="E43" s="15"/>
      <c r="F43" s="15"/>
      <c r="G43" s="38"/>
      <c r="H43" s="6"/>
      <c r="I43" s="15"/>
      <c r="J43" s="44"/>
      <c r="K43" s="15"/>
      <c r="L43" s="15" t="s">
        <v>72</v>
      </c>
      <c r="M43" s="15"/>
      <c r="N43" s="15"/>
      <c r="O43" s="6"/>
      <c r="P43" s="6"/>
      <c r="Q43" s="6"/>
    </row>
    <row r="44" spans="1:17" ht="15">
      <c r="A44" s="15"/>
      <c r="B44" s="15"/>
      <c r="C44" s="15"/>
      <c r="D44" s="15"/>
      <c r="E44" s="15"/>
      <c r="F44" s="15"/>
      <c r="G44" s="44" t="s">
        <v>62</v>
      </c>
      <c r="H44" s="44"/>
      <c r="I44" s="15"/>
      <c r="J44" s="45"/>
      <c r="K44" s="15"/>
      <c r="L44" s="15"/>
      <c r="M44" s="15"/>
      <c r="N44" s="55"/>
      <c r="O44" s="52"/>
      <c r="P44" s="54"/>
      <c r="Q44" s="54"/>
    </row>
    <row r="45" spans="1:17" ht="15">
      <c r="A45" s="15" t="s">
        <v>35</v>
      </c>
      <c r="B45" s="27" t="s">
        <v>42</v>
      </c>
      <c r="C45" s="27"/>
      <c r="D45" s="15"/>
      <c r="E45" s="15"/>
      <c r="F45" s="15"/>
      <c r="G45" s="45"/>
      <c r="H45" s="15"/>
      <c r="I45" s="45"/>
      <c r="J45" s="15"/>
      <c r="K45" s="53"/>
      <c r="L45" s="15"/>
      <c r="M45" s="15"/>
      <c r="N45" s="15"/>
      <c r="O45" s="52"/>
      <c r="P45" s="6"/>
      <c r="Q45" s="6"/>
    </row>
    <row r="46" spans="1:17" ht="15">
      <c r="A46" s="15" t="s">
        <v>36</v>
      </c>
      <c r="B46" s="27" t="s">
        <v>43</v>
      </c>
      <c r="C46" s="27"/>
      <c r="D46" s="15"/>
      <c r="E46" s="15"/>
      <c r="F46" s="15"/>
      <c r="G46" s="45"/>
      <c r="H46" s="15"/>
      <c r="I46" s="45"/>
      <c r="J46" s="15"/>
      <c r="K46" s="53"/>
      <c r="L46" s="55"/>
      <c r="M46" s="15"/>
      <c r="N46" s="15"/>
      <c r="O46" s="52"/>
      <c r="P46" s="54"/>
      <c r="Q46" s="54"/>
    </row>
    <row r="47" spans="1:17" ht="15">
      <c r="A47" s="15" t="s">
        <v>37</v>
      </c>
      <c r="B47" s="28" t="s">
        <v>44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38"/>
      <c r="P47" s="6"/>
      <c r="Q47" s="54"/>
    </row>
  </sheetData>
  <mergeCells count="27">
    <mergeCell ref="E8:E9"/>
    <mergeCell ref="F8:G8"/>
    <mergeCell ref="H8:I8"/>
    <mergeCell ref="G44:H44"/>
    <mergeCell ref="N8:O8"/>
    <mergeCell ref="N7:O7"/>
    <mergeCell ref="F7:K7"/>
    <mergeCell ref="M7:M9"/>
    <mergeCell ref="J8:K8"/>
    <mergeCell ref="L8:L9"/>
    <mergeCell ref="G42:H42"/>
    <mergeCell ref="I2:N2"/>
    <mergeCell ref="S7:S9"/>
    <mergeCell ref="T7:T9"/>
    <mergeCell ref="P1:T1"/>
    <mergeCell ref="P2:T2"/>
    <mergeCell ref="A4:T4"/>
    <mergeCell ref="A5:T5"/>
    <mergeCell ref="B6:E6"/>
    <mergeCell ref="F6:P6"/>
    <mergeCell ref="Q6:T6"/>
    <mergeCell ref="D7:D9"/>
    <mergeCell ref="Q8:R8"/>
    <mergeCell ref="P7:P9"/>
    <mergeCell ref="Q7:R7"/>
    <mergeCell ref="B7:B9"/>
    <mergeCell ref="C7:C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1"/>
  <sheetViews>
    <sheetView workbookViewId="0" topLeftCell="A1">
      <selection activeCell="E31" sqref="E31"/>
    </sheetView>
  </sheetViews>
  <sheetFormatPr defaultColWidth="8.8515625" defaultRowHeight="15"/>
  <cols>
    <col min="1" max="1" width="5.57421875" style="0" customWidth="1"/>
  </cols>
  <sheetData>
    <row r="1" spans="1:19" ht="15">
      <c r="A1" s="7" t="s">
        <v>94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ht="24.6" customHeight="1">
      <c r="A2" s="27" t="s">
        <v>95</v>
      </c>
    </row>
    <row r="3" ht="24.6" customHeight="1">
      <c r="A3" s="27" t="s">
        <v>96</v>
      </c>
    </row>
    <row r="4" ht="24.6" customHeight="1">
      <c r="A4" s="27" t="s">
        <v>97</v>
      </c>
    </row>
    <row r="5" ht="24.6" customHeight="1">
      <c r="B5" s="27" t="s">
        <v>101</v>
      </c>
    </row>
    <row r="6" ht="24.6" customHeight="1">
      <c r="B6" s="27" t="s">
        <v>102</v>
      </c>
    </row>
    <row r="7" ht="24.6" customHeight="1">
      <c r="A7" s="27" t="s">
        <v>98</v>
      </c>
    </row>
    <row r="8" ht="24.6" customHeight="1">
      <c r="B8" s="27" t="s">
        <v>103</v>
      </c>
    </row>
    <row r="9" ht="24.6" customHeight="1">
      <c r="B9" s="27" t="s">
        <v>104</v>
      </c>
    </row>
    <row r="10" ht="24.6" customHeight="1">
      <c r="B10" s="27" t="s">
        <v>105</v>
      </c>
    </row>
    <row r="11" ht="24.6" customHeight="1">
      <c r="B11" s="27" t="s">
        <v>106</v>
      </c>
    </row>
    <row r="12" ht="24.6" customHeight="1">
      <c r="B12" s="27" t="s">
        <v>107</v>
      </c>
    </row>
    <row r="13" ht="24.6" customHeight="1">
      <c r="B13" s="27" t="s">
        <v>108</v>
      </c>
    </row>
    <row r="14" ht="24.6" customHeight="1">
      <c r="B14" s="27" t="s">
        <v>109</v>
      </c>
    </row>
    <row r="15" ht="24.6" customHeight="1">
      <c r="B15" s="27" t="s">
        <v>110</v>
      </c>
    </row>
    <row r="16" ht="24.6" customHeight="1">
      <c r="B16" s="27" t="s">
        <v>111</v>
      </c>
    </row>
    <row r="17" ht="24.6" customHeight="1">
      <c r="B17" s="27" t="s">
        <v>112</v>
      </c>
    </row>
    <row r="18" ht="24.6" customHeight="1">
      <c r="B18" s="27" t="s">
        <v>113</v>
      </c>
    </row>
    <row r="19" ht="24.6" customHeight="1">
      <c r="B19" s="27" t="s">
        <v>114</v>
      </c>
    </row>
    <row r="20" ht="24.6" customHeight="1">
      <c r="B20" s="27" t="s">
        <v>115</v>
      </c>
    </row>
    <row r="21" spans="2:22" ht="24.6" customHeight="1">
      <c r="B21" s="27" t="s">
        <v>116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</row>
    <row r="22" spans="2:22" ht="24.6" customHeight="1">
      <c r="B22" s="28" t="s">
        <v>117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</row>
    <row r="23" ht="24.6" customHeight="1">
      <c r="B23" s="27" t="s">
        <v>118</v>
      </c>
    </row>
    <row r="24" ht="24.6" customHeight="1">
      <c r="B24" s="27" t="s">
        <v>119</v>
      </c>
    </row>
    <row r="25" ht="24.6" customHeight="1">
      <c r="B25" s="27" t="s">
        <v>120</v>
      </c>
    </row>
    <row r="26" ht="24.6" customHeight="1">
      <c r="B26" s="27" t="s">
        <v>121</v>
      </c>
    </row>
    <row r="27" spans="2:22" ht="24.6" customHeight="1">
      <c r="B27" s="73" t="s">
        <v>122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4"/>
      <c r="V27" s="74"/>
    </row>
    <row r="28" spans="2:22" ht="24.6" customHeight="1">
      <c r="B28" s="73" t="s">
        <v>123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4"/>
      <c r="V28" s="74"/>
    </row>
    <row r="29" ht="8.4" customHeight="1"/>
    <row r="30" ht="24.6" customHeight="1">
      <c r="A30" s="27" t="s">
        <v>99</v>
      </c>
    </row>
    <row r="31" ht="24.6" customHeight="1">
      <c r="A31" s="27" t="s">
        <v>100</v>
      </c>
    </row>
  </sheetData>
  <mergeCells count="3">
    <mergeCell ref="A1:S1"/>
    <mergeCell ref="B27:T27"/>
    <mergeCell ref="B28:T2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