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般公文統計" sheetId="1" r:id="rId1"/>
  </sheets>
  <definedNames/>
  <calcPr fullCalcOnLoad="1"/>
</workbook>
</file>

<file path=xl/sharedStrings.xml><?xml version="1.0" encoding="utf-8"?>
<sst xmlns="http://schemas.openxmlformats.org/spreadsheetml/2006/main" count="103" uniqueCount="93">
  <si>
    <t>公開類</t>
  </si>
  <si>
    <t>月報</t>
  </si>
  <si>
    <t>臺中市政府一級機關一般公文統計表</t>
  </si>
  <si>
    <t>中華民國110年7月</t>
  </si>
  <si>
    <t>合計</t>
  </si>
  <si>
    <t>秘書處</t>
  </si>
  <si>
    <t>民政局</t>
  </si>
  <si>
    <t>財政局</t>
  </si>
  <si>
    <t>教育局</t>
  </si>
  <si>
    <t>建設局</t>
  </si>
  <si>
    <t>社會局</t>
  </si>
  <si>
    <t>警察局</t>
  </si>
  <si>
    <t>衛生局</t>
  </si>
  <si>
    <t>環境保護局</t>
  </si>
  <si>
    <t>地政局</t>
  </si>
  <si>
    <t>經濟發展局</t>
  </si>
  <si>
    <t>新聞局</t>
  </si>
  <si>
    <t>主計處</t>
  </si>
  <si>
    <t>人事處</t>
  </si>
  <si>
    <t>研考會</t>
  </si>
  <si>
    <t>政風處</t>
  </si>
  <si>
    <t>勞工局</t>
  </si>
  <si>
    <t>水利局</t>
  </si>
  <si>
    <t>地方稅務局</t>
  </si>
  <si>
    <t>農業局</t>
  </si>
  <si>
    <t>交通局</t>
  </si>
  <si>
    <t>觀光旅遊局</t>
  </si>
  <si>
    <t>法制局</t>
  </si>
  <si>
    <t>消防局</t>
  </si>
  <si>
    <t>文化局</t>
  </si>
  <si>
    <t>客委會</t>
  </si>
  <si>
    <t>都市發展局</t>
  </si>
  <si>
    <t>原民會</t>
  </si>
  <si>
    <t>運動局</t>
  </si>
  <si>
    <t>填表</t>
  </si>
  <si>
    <t>資料來源：</t>
  </si>
  <si>
    <t>資料說明：</t>
  </si>
  <si>
    <t>填表說明：</t>
  </si>
  <si>
    <t>次月15日</t>
  </si>
  <si>
    <t>應辦公文</t>
  </si>
  <si>
    <t>本月份
新收件數</t>
  </si>
  <si>
    <t>﹝1﹞</t>
  </si>
  <si>
    <t>本會管制考核組依據「臺中市政府公文整合資訊系統」資料編製。</t>
  </si>
  <si>
    <t>未使用本府公文整合資訊系統之機關未列入本統計表。</t>
  </si>
  <si>
    <t>本表編製1份，並依統計法規定永久保存，資料透過網際網路上傳至「臺中市公務統計行政管理系統」。</t>
  </si>
  <si>
    <t>前填報</t>
  </si>
  <si>
    <t>截至上月待辦件數</t>
  </si>
  <si>
    <t>﹝2﹞</t>
  </si>
  <si>
    <t>本月創稿數</t>
  </si>
  <si>
    <t>﹝3﹞</t>
  </si>
  <si>
    <t>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</si>
  <si>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</si>
  <si>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</si>
  <si>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</si>
  <si>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</si>
  <si>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</si>
  <si>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</si>
  <si>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</si>
  <si>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</si>
  <si>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</si>
  <si>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</si>
  <si>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</si>
  <si>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</si>
  <si>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</si>
  <si>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</si>
  <si>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</si>
  <si>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</si>
  <si>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</si>
  <si>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</si>
  <si>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</si>
  <si>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</si>
  <si>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</si>
  <si>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</si>
  <si>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</si>
  <si>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</si>
  <si>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</si>
  <si>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</si>
  <si>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</si>
  <si>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</si>
  <si>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</si>
  <si>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研究發展考核委員會</t>
  </si>
  <si>
    <t>30280-07-01-2</t>
  </si>
  <si>
    <t>發文平均使用日數</t>
  </si>
  <si>
    <t>﹝11﹞</t>
  </si>
  <si>
    <t>中華民國 110 年8月5日編製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</si>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</sst>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6">
    <numFmt numFmtId="188" formatCode="#,##0_ "/>
    <numFmt numFmtId="189" formatCode="#,##0;\-#,##0;\-"/>
    <numFmt numFmtId="190" formatCode="_-* #,##0_-;\-* #,##0_-;_-* &quot;-&quot;??_-;_-@_-"/>
    <numFmt numFmtId="191" formatCode="#,##0.00_);[Red]\(#,##0.00\)"/>
    <numFmt numFmtId="192" formatCode="#,##0.00;\-#,##0.00;\-"/>
    <numFmt numFmtId="193" formatCode="_(* #,##0.00_);_(* \(#,##0.00\);_(* &quot;-&quot;??_);_(@_)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新細明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b/>
      <sz val="24"/>
      <color theme="1"/>
      <name val="標楷體"/>
      <family val="2"/>
    </font>
    <font>
      <b/>
      <sz val="14"/>
      <color theme="1"/>
      <name val="標楷體"/>
      <family val="2"/>
    </font>
    <font>
      <sz val="14"/>
      <color rgb="FF000000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12"/>
      <color rgb="FF000000"/>
      <name val="標楷體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9" fontId="3" fillId="0" borderId="0" applyFont="0" applyFill="0" applyBorder="0" applyProtection="0">
      <alignment/>
    </xf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9" fontId="3" fillId="0" borderId="0" xfId="22" applyNumberForma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6" fillId="0" borderId="0" xfId="20" applyFont="1" applyAlignment="1">
      <alignment horizontal="center" vertical="center" wrapText="1"/>
    </xf>
    <xf numFmtId="49" fontId="7" fillId="0" borderId="2" xfId="20" applyNumberFormat="1" applyFont="1" applyBorder="1" applyAlignment="1">
      <alignment horizontal="center" vertical="center" wrapText="1"/>
    </xf>
    <xf numFmtId="0" fontId="5" fillId="0" borderId="3" xfId="20" applyFont="1" applyBorder="1" applyAlignment="1">
      <alignment horizontal="right" vertical="center" wrapText="1"/>
    </xf>
    <xf numFmtId="0" fontId="2" fillId="0" borderId="4" xfId="20" applyFont="1" applyBorder="1" applyAlignment="1">
      <alignment horizontal="right" vertical="center" wrapText="1"/>
    </xf>
    <xf numFmtId="0" fontId="2" fillId="0" borderId="5" xfId="20" applyFont="1" applyBorder="1" applyAlignment="1">
      <alignment horizontal="right" vertical="center" wrapText="1"/>
    </xf>
    <xf numFmtId="0" fontId="8" fillId="0" borderId="5" xfId="20" applyFont="1" applyBorder="1" applyAlignment="1">
      <alignment horizontal="left" vertical="center"/>
    </xf>
    <xf numFmtId="0" fontId="4" fillId="0" borderId="0" xfId="20" applyFont="1" applyAlignment="1">
      <alignment horizontal="right" vertical="center"/>
    </xf>
    <xf numFmtId="0" fontId="0" fillId="0" borderId="0" xfId="21" applyFont="1"/>
    <xf numFmtId="0" fontId="5" fillId="0" borderId="6" xfId="20" applyFont="1" applyBorder="1" applyAlignment="1">
      <alignment horizontal="right" vertical="center"/>
    </xf>
    <xf numFmtId="0" fontId="7" fillId="0" borderId="2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center" vertical="center" wrapText="1"/>
    </xf>
    <xf numFmtId="188" fontId="5" fillId="0" borderId="9" xfId="20" applyNumberFormat="1" applyFont="1" applyBorder="1" applyAlignment="1">
      <alignment horizontal="center" vertical="center" wrapText="1"/>
    </xf>
    <xf numFmtId="188" fontId="5" fillId="0" borderId="10" xfId="20" applyNumberFormat="1" applyFont="1" applyBorder="1" applyAlignment="1">
      <alignment horizontal="center" vertical="center" wrapText="1"/>
    </xf>
    <xf numFmtId="188" fontId="9" fillId="0" borderId="5" xfId="20" applyNumberFormat="1" applyFont="1" applyBorder="1" applyAlignment="1">
      <alignment horizontal="center" vertical="center" wrapText="1"/>
    </xf>
    <xf numFmtId="189" fontId="10" fillId="0" borderId="5" xfId="20" applyNumberFormat="1" applyFont="1" applyBorder="1" applyAlignment="1">
      <alignment horizontal="right" vertical="center"/>
    </xf>
    <xf numFmtId="189" fontId="10" fillId="0" borderId="11" xfId="20" applyNumberFormat="1" applyFont="1" applyBorder="1" applyAlignment="1">
      <alignment horizontal="right" vertical="center"/>
    </xf>
    <xf numFmtId="190" fontId="5" fillId="0" borderId="0" xfId="20" applyNumberFormat="1" applyFont="1" applyAlignment="1">
      <alignment horizontal="right" vertical="center"/>
    </xf>
    <xf numFmtId="0" fontId="4" fillId="0" borderId="0" xfId="20" applyFont="1" applyAlignment="1">
      <alignment vertical="center"/>
    </xf>
    <xf numFmtId="0" fontId="4" fillId="0" borderId="0" xfId="20" applyFont="1" applyAlignment="1">
      <alignment horizontal="left" vertical="center"/>
    </xf>
    <xf numFmtId="0" fontId="5" fillId="0" borderId="12" xfId="20" applyFont="1" applyBorder="1" applyAlignment="1">
      <alignment horizontal="left" vertical="center"/>
    </xf>
    <xf numFmtId="0" fontId="4" fillId="0" borderId="13" xfId="20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right" vertical="center" wrapText="1"/>
    </xf>
    <xf numFmtId="0" fontId="5" fillId="0" borderId="12" xfId="20" applyFont="1" applyBorder="1" applyAlignment="1">
      <alignment horizontal="right" vertical="center"/>
    </xf>
    <xf numFmtId="0" fontId="4" fillId="0" borderId="14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 wrapText="1"/>
    </xf>
    <xf numFmtId="188" fontId="9" fillId="0" borderId="8" xfId="20" applyNumberFormat="1" applyFont="1" applyBorder="1" applyAlignment="1">
      <alignment horizontal="center" vertical="center" wrapText="1"/>
    </xf>
    <xf numFmtId="188" fontId="9" fillId="0" borderId="10" xfId="20" applyNumberFormat="1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191" fontId="5" fillId="0" borderId="0" xfId="20" applyNumberFormat="1" applyFont="1" applyAlignment="1">
      <alignment horizontal="right" vertical="center"/>
    </xf>
    <xf numFmtId="191" fontId="5" fillId="0" borderId="12" xfId="20" applyNumberFormat="1" applyFont="1" applyBorder="1" applyAlignment="1">
      <alignment horizontal="right" vertical="center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191" fontId="11" fillId="0" borderId="5" xfId="22" applyNumberFormat="1" applyFont="1" applyBorder="1" applyAlignment="1">
      <alignment horizontal="center" vertical="center" wrapText="1"/>
    </xf>
    <xf numFmtId="191" fontId="12" fillId="0" borderId="5" xfId="20" applyNumberFormat="1" applyFont="1" applyBorder="1" applyAlignment="1">
      <alignment horizontal="center" vertical="center" wrapText="1"/>
    </xf>
    <xf numFmtId="192" fontId="10" fillId="0" borderId="5" xfId="20" applyNumberFormat="1" applyFont="1" applyBorder="1" applyAlignment="1">
      <alignment horizontal="right" vertical="center"/>
    </xf>
    <xf numFmtId="191" fontId="5" fillId="0" borderId="0" xfId="20" applyNumberFormat="1" applyFont="1" applyAlignment="1">
      <alignment horizontal="right" vertical="center" wrapText="1"/>
    </xf>
    <xf numFmtId="0" fontId="4" fillId="0" borderId="0" xfId="20" applyFont="1" applyAlignment="1">
      <alignment horizontal="center" vertical="center"/>
    </xf>
    <xf numFmtId="191" fontId="4" fillId="0" borderId="0" xfId="20" applyNumberFormat="1" applyFont="1" applyAlignment="1">
      <alignment horizontal="right" vertical="center"/>
    </xf>
    <xf numFmtId="10" fontId="5" fillId="0" borderId="0" xfId="20" applyNumberFormat="1" applyFont="1" applyAlignment="1">
      <alignment horizontal="right" vertical="center"/>
    </xf>
    <xf numFmtId="0" fontId="13" fillId="0" borderId="7" xfId="20" applyFont="1" applyBorder="1" applyAlignment="1">
      <alignment horizontal="center" vertical="center" wrapText="1"/>
    </xf>
    <xf numFmtId="0" fontId="13" fillId="0" borderId="14" xfId="20" applyFont="1" applyBorder="1" applyAlignment="1">
      <alignment horizontal="center" vertical="center" wrapText="1"/>
    </xf>
    <xf numFmtId="0" fontId="14" fillId="0" borderId="7" xfId="20" applyFont="1" applyBorder="1" applyAlignment="1">
      <alignment horizontal="center" vertical="center" wrapText="1"/>
    </xf>
    <xf numFmtId="10" fontId="4" fillId="0" borderId="0" xfId="20" applyNumberFormat="1" applyFont="1" applyAlignment="1">
      <alignment horizontal="right" vertical="center"/>
    </xf>
    <xf numFmtId="191" fontId="4" fillId="0" borderId="0" xfId="20" applyNumberFormat="1" applyFont="1" applyAlignment="1">
      <alignment horizontal="center" vertical="center"/>
    </xf>
    <xf numFmtId="0" fontId="14" fillId="0" borderId="14" xfId="20" applyFont="1" applyBorder="1" applyAlignment="1">
      <alignment horizontal="center" vertical="center" wrapText="1"/>
    </xf>
    <xf numFmtId="191" fontId="4" fillId="0" borderId="0" xfId="20" applyNumberFormat="1" applyFont="1" applyAlignment="1">
      <alignment horizontal="right" vertical="center" wrapText="1"/>
    </xf>
    <xf numFmtId="0" fontId="5" fillId="0" borderId="0" xfId="20" applyFont="1" applyAlignment="1">
      <alignment horizontal="right" vertical="center" wrapText="1"/>
    </xf>
    <xf numFmtId="0" fontId="4" fillId="0" borderId="0" xfId="20" applyFont="1" applyAlignment="1">
      <alignment horizontal="right" vertical="center" wrapText="1"/>
    </xf>
    <xf numFmtId="0" fontId="5" fillId="0" borderId="15" xfId="20" applyFont="1" applyBorder="1" applyAlignment="1">
      <alignment horizontal="right" vertical="center"/>
    </xf>
    <xf numFmtId="0" fontId="9" fillId="0" borderId="7" xfId="20" applyFont="1" applyBorder="1" applyAlignment="1">
      <alignment horizontal="center" vertical="center" wrapText="1"/>
    </xf>
    <xf numFmtId="191" fontId="4" fillId="0" borderId="1" xfId="20" applyNumberFormat="1" applyFont="1" applyBorder="1" applyAlignment="1">
      <alignment horizontal="center" vertical="center"/>
    </xf>
    <xf numFmtId="0" fontId="9" fillId="0" borderId="14" xfId="20" applyFont="1" applyBorder="1" applyAlignment="1">
      <alignment horizontal="center" vertical="center" wrapText="1"/>
    </xf>
    <xf numFmtId="191" fontId="14" fillId="0" borderId="5" xfId="20" applyNumberFormat="1" applyFont="1" applyBorder="1" applyAlignment="1">
      <alignment horizontal="center" vertical="center" wrapText="1"/>
    </xf>
    <xf numFmtId="191" fontId="9" fillId="0" borderId="5" xfId="20" applyNumberFormat="1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 wrapText="1"/>
    </xf>
    <xf numFmtId="49" fontId="5" fillId="0" borderId="1" xfId="20" applyNumberFormat="1" applyFont="1" applyBorder="1" applyAlignment="1">
      <alignment horizontal="center" vertical="center"/>
    </xf>
    <xf numFmtId="188" fontId="5" fillId="0" borderId="16" xfId="20" applyNumberFormat="1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center" vertical="center" wrapText="1"/>
    </xf>
    <xf numFmtId="188" fontId="5" fillId="0" borderId="2" xfId="20" applyNumberFormat="1" applyFont="1" applyBorder="1" applyAlignment="1">
      <alignment horizontal="center" vertical="center" wrapText="1"/>
    </xf>
    <xf numFmtId="188" fontId="9" fillId="0" borderId="2" xfId="20" applyNumberFormat="1" applyFont="1" applyBorder="1" applyAlignment="1">
      <alignment horizontal="center" vertical="center" wrapText="1"/>
    </xf>
    <xf numFmtId="192" fontId="10" fillId="0" borderId="11" xfId="20" applyNumberFormat="1" applyFont="1" applyBorder="1" applyAlignment="1">
      <alignment horizontal="right" vertical="center"/>
    </xf>
    <xf numFmtId="193" fontId="10" fillId="0" borderId="11" xfId="20" applyNumberFormat="1" applyFont="1" applyBorder="1" applyAlignment="1">
      <alignment horizontal="right" vertical="center"/>
    </xf>
    <xf numFmtId="0" fontId="4" fillId="0" borderId="16" xfId="20" applyFont="1" applyBorder="1" applyAlignment="1">
      <alignment vertical="center"/>
    </xf>
    <xf numFmtId="191" fontId="15" fillId="0" borderId="5" xfId="20" applyNumberFormat="1" applyFont="1" applyBorder="1" applyAlignment="1">
      <alignment horizontal="center" vertical="center"/>
    </xf>
    <xf numFmtId="188" fontId="5" fillId="0" borderId="3" xfId="20" applyNumberFormat="1" applyFont="1" applyBorder="1" applyAlignment="1">
      <alignment horizontal="center" vertical="center" wrapText="1"/>
    </xf>
    <xf numFmtId="188" fontId="5" fillId="0" borderId="4" xfId="20" applyNumberFormat="1" applyFont="1" applyBorder="1" applyAlignment="1">
      <alignment horizontal="center" vertical="center" wrapText="1"/>
    </xf>
    <xf numFmtId="189" fontId="10" fillId="0" borderId="2" xfId="20" applyNumberFormat="1" applyFont="1" applyBorder="1" applyAlignment="1">
      <alignment horizontal="right" vertical="center"/>
    </xf>
    <xf numFmtId="188" fontId="5" fillId="0" borderId="17" xfId="20" applyNumberFormat="1" applyFont="1" applyBorder="1" applyAlignment="1">
      <alignment horizontal="center" vertical="center" wrapText="1"/>
    </xf>
    <xf numFmtId="188" fontId="5" fillId="0" borderId="18" xfId="20" applyNumberFormat="1" applyFont="1" applyBorder="1" applyAlignment="1">
      <alignment horizontal="center" vertical="center" wrapText="1"/>
    </xf>
    <xf numFmtId="188" fontId="5" fillId="0" borderId="19" xfId="20" applyNumberFormat="1" applyFont="1" applyBorder="1" applyAlignment="1">
      <alignment horizontal="center" vertical="center" wrapText="1"/>
    </xf>
    <xf numFmtId="188" fontId="9" fillId="0" borderId="0" xfId="20" applyNumberFormat="1" applyFont="1" applyAlignment="1">
      <alignment horizontal="center" vertical="center" wrapText="1"/>
    </xf>
    <xf numFmtId="189" fontId="10" fillId="0" borderId="7" xfId="20" applyNumberFormat="1" applyFont="1" applyBorder="1" applyAlignment="1">
      <alignment horizontal="right" vertical="center"/>
    </xf>
    <xf numFmtId="189" fontId="10" fillId="0" borderId="19" xfId="20" applyNumberFormat="1" applyFont="1" applyBorder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百分比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="70" zoomScaleNormal="70" workbookViewId="0" topLeftCell="A11">
      <selection activeCell="E11" sqref="E11"/>
    </sheetView>
  </sheetViews>
  <sheetFormatPr defaultColWidth="8.8515625" defaultRowHeight="15"/>
  <cols>
    <col min="1" max="1" width="16.28125" style="0" customWidth="1"/>
    <col min="2" max="4" width="12.57421875" style="0" customWidth="1"/>
    <col min="5" max="5" width="14.28125" style="0" customWidth="1"/>
    <col min="6" max="20" width="11.421875" style="0" customWidth="1"/>
  </cols>
  <sheetData>
    <row r="1" spans="1:20" ht="19.95" customHeight="1">
      <c r="A1" s="4" t="s">
        <v>0</v>
      </c>
      <c r="B1" s="13"/>
      <c r="C1" s="13"/>
      <c r="D1" s="5"/>
      <c r="E1" s="5"/>
      <c r="F1" s="5"/>
      <c r="G1" s="35"/>
      <c r="H1" s="45"/>
      <c r="I1" s="35"/>
      <c r="J1" s="45"/>
      <c r="K1" s="50"/>
      <c r="L1" s="43"/>
      <c r="M1" s="5"/>
      <c r="N1" s="5"/>
      <c r="O1" s="57" t="s">
        <v>77</v>
      </c>
      <c r="P1" s="61" t="s">
        <v>80</v>
      </c>
      <c r="Q1" s="61"/>
      <c r="R1" s="61"/>
      <c r="S1" s="61"/>
      <c r="T1" s="61"/>
    </row>
    <row r="2" spans="1:20" ht="15">
      <c r="A2" s="4" t="s">
        <v>1</v>
      </c>
      <c r="B2" s="14" t="s">
        <v>38</v>
      </c>
      <c r="C2" s="26" t="s">
        <v>45</v>
      </c>
      <c r="D2" s="29"/>
      <c r="E2" s="29"/>
      <c r="F2" s="29"/>
      <c r="G2" s="36"/>
      <c r="H2" s="29"/>
      <c r="I2" s="29"/>
      <c r="J2" s="29"/>
      <c r="K2" s="29"/>
      <c r="L2" s="29"/>
      <c r="M2" s="29"/>
      <c r="N2" s="55"/>
      <c r="O2" s="57" t="s">
        <v>78</v>
      </c>
      <c r="P2" s="62" t="s">
        <v>81</v>
      </c>
      <c r="Q2" s="62"/>
      <c r="R2" s="62"/>
      <c r="S2" s="62"/>
      <c r="T2" s="62"/>
    </row>
    <row r="3" spans="1:17" ht="15">
      <c r="A3" s="5"/>
      <c r="B3" s="5"/>
      <c r="C3" s="5"/>
      <c r="D3" s="5"/>
      <c r="E3" s="5"/>
      <c r="F3" s="5"/>
      <c r="G3" s="35"/>
      <c r="H3" s="5"/>
      <c r="I3" s="35"/>
      <c r="J3" s="5"/>
      <c r="K3" s="35"/>
      <c r="L3" s="5"/>
      <c r="M3" s="5"/>
      <c r="N3" s="5"/>
      <c r="O3" s="35"/>
      <c r="P3" s="5"/>
      <c r="Q3" s="5"/>
    </row>
    <row r="4" spans="1:20" ht="33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33.6" customHeight="1">
      <c r="A5" s="7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ht="15">
      <c r="A6" s="8"/>
      <c r="B6" s="16" t="s">
        <v>39</v>
      </c>
      <c r="C6" s="27"/>
      <c r="D6" s="27"/>
      <c r="E6" s="30"/>
      <c r="F6" s="16" t="s">
        <v>53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16" t="s">
        <v>85</v>
      </c>
      <c r="R6" s="27"/>
      <c r="S6" s="27"/>
      <c r="T6" s="27"/>
    </row>
    <row r="7" spans="1:20" ht="16.95" customHeight="1">
      <c r="A7" s="9"/>
      <c r="B7" s="17" t="s">
        <v>40</v>
      </c>
      <c r="C7" s="17" t="s">
        <v>46</v>
      </c>
      <c r="D7" s="17" t="s">
        <v>48</v>
      </c>
      <c r="E7" s="31" t="s">
        <v>4</v>
      </c>
      <c r="F7" s="34" t="s">
        <v>54</v>
      </c>
      <c r="G7" s="37"/>
      <c r="H7" s="37"/>
      <c r="I7" s="37"/>
      <c r="J7" s="37"/>
      <c r="K7" s="38"/>
      <c r="L7" s="31" t="s">
        <v>68</v>
      </c>
      <c r="M7" s="17" t="s">
        <v>72</v>
      </c>
      <c r="N7" s="34" t="s">
        <v>74</v>
      </c>
      <c r="O7" s="38"/>
      <c r="P7" s="63" t="s">
        <v>82</v>
      </c>
      <c r="Q7" s="34" t="s">
        <v>85</v>
      </c>
      <c r="R7" s="38"/>
      <c r="S7" s="71" t="s">
        <v>89</v>
      </c>
      <c r="T7" s="74" t="s">
        <v>91</v>
      </c>
    </row>
    <row r="8" spans="1:20" ht="15">
      <c r="A8" s="9"/>
      <c r="B8" s="18"/>
      <c r="C8" s="18"/>
      <c r="D8" s="18"/>
      <c r="E8" s="32" t="s">
        <v>51</v>
      </c>
      <c r="F8" s="34" t="s">
        <v>55</v>
      </c>
      <c r="G8" s="38"/>
      <c r="H8" s="46" t="s">
        <v>62</v>
      </c>
      <c r="I8" s="47"/>
      <c r="J8" s="48" t="s">
        <v>65</v>
      </c>
      <c r="K8" s="51"/>
      <c r="L8" s="32" t="s">
        <v>69</v>
      </c>
      <c r="M8" s="18"/>
      <c r="N8" s="56" t="s">
        <v>75</v>
      </c>
      <c r="O8" s="58"/>
      <c r="P8" s="64"/>
      <c r="Q8" s="56" t="s">
        <v>86</v>
      </c>
      <c r="R8" s="58"/>
      <c r="S8" s="72"/>
      <c r="T8" s="75"/>
    </row>
    <row r="9" spans="1:20" ht="15">
      <c r="A9" s="9"/>
      <c r="B9" s="19"/>
      <c r="C9" s="19"/>
      <c r="D9" s="19"/>
      <c r="E9" s="33"/>
      <c r="F9" s="31" t="s">
        <v>56</v>
      </c>
      <c r="G9" s="39" t="s">
        <v>58</v>
      </c>
      <c r="H9" s="31" t="s">
        <v>56</v>
      </c>
      <c r="I9" s="39" t="s">
        <v>58</v>
      </c>
      <c r="J9" s="31" t="s">
        <v>56</v>
      </c>
      <c r="K9" s="39" t="s">
        <v>58</v>
      </c>
      <c r="L9" s="33"/>
      <c r="M9" s="19"/>
      <c r="N9" s="31" t="s">
        <v>56</v>
      </c>
      <c r="O9" s="59" t="s">
        <v>58</v>
      </c>
      <c r="P9" s="65"/>
      <c r="Q9" s="19" t="s">
        <v>56</v>
      </c>
      <c r="R9" s="59" t="s">
        <v>58</v>
      </c>
      <c r="S9" s="31"/>
      <c r="T9" s="76"/>
    </row>
    <row r="10" spans="1:20" ht="15">
      <c r="A10" s="10"/>
      <c r="B10" s="20" t="s">
        <v>41</v>
      </c>
      <c r="C10" s="20" t="s">
        <v>47</v>
      </c>
      <c r="D10" s="20" t="s">
        <v>49</v>
      </c>
      <c r="E10" s="20" t="s">
        <v>52</v>
      </c>
      <c r="F10" s="20" t="s">
        <v>57</v>
      </c>
      <c r="G10" s="40" t="s">
        <v>59</v>
      </c>
      <c r="H10" s="20" t="s">
        <v>63</v>
      </c>
      <c r="I10" s="40" t="s">
        <v>64</v>
      </c>
      <c r="J10" s="20" t="s">
        <v>66</v>
      </c>
      <c r="K10" s="40" t="s">
        <v>67</v>
      </c>
      <c r="L10" s="20" t="s">
        <v>70</v>
      </c>
      <c r="M10" s="20" t="s">
        <v>73</v>
      </c>
      <c r="N10" s="20" t="s">
        <v>76</v>
      </c>
      <c r="O10" s="60" t="s">
        <v>79</v>
      </c>
      <c r="P10" s="66" t="s">
        <v>83</v>
      </c>
      <c r="Q10" s="33" t="s">
        <v>87</v>
      </c>
      <c r="R10" s="70" t="s">
        <v>88</v>
      </c>
      <c r="S10" s="20" t="s">
        <v>90</v>
      </c>
      <c r="T10" s="77" t="s">
        <v>92</v>
      </c>
    </row>
    <row r="11" spans="1:20" ht="21" customHeight="1">
      <c r="A11" s="11" t="s">
        <v>4</v>
      </c>
      <c r="B11" s="21">
        <f>SUM(B12:B40)</f>
        <v>110518</v>
      </c>
      <c r="C11" s="21">
        <f>SUM(C12:C40)</f>
        <v>12010</v>
      </c>
      <c r="D11" s="21">
        <f>SUM(D12:D40)</f>
        <v>38142</v>
      </c>
      <c r="E11" s="21">
        <f>SUM(B11:D11)</f>
        <v>160670</v>
      </c>
      <c r="F11" s="21">
        <f>SUM(F12:F40)</f>
        <v>54080</v>
      </c>
      <c r="G11" s="41">
        <f>IF($L11&gt;0,(F11/$L11)*100,0)</f>
        <v>99.7509914230379</v>
      </c>
      <c r="H11" s="21">
        <f>SUM(H12:H40)</f>
        <v>135</v>
      </c>
      <c r="I11" s="41">
        <f>IF($L11&gt;0,(H11/$L11)*100,0)</f>
        <v>0.249008576962095</v>
      </c>
      <c r="J11" s="21">
        <f>SUM(J12:J40)</f>
        <v>0</v>
      </c>
      <c r="K11" s="41">
        <f>IF($L11&gt;0,(J11/$L11)*100,0)</f>
        <v>0</v>
      </c>
      <c r="L11" s="21">
        <f>SUM(F11,H11,J11)</f>
        <v>54215</v>
      </c>
      <c r="M11" s="21">
        <f>SUM(M12:M40)</f>
        <v>92077</v>
      </c>
      <c r="N11" s="21">
        <f>SUM(L11:M11)</f>
        <v>146292</v>
      </c>
      <c r="O11" s="41">
        <f>IF($E11&gt;0,(N11/$E11)*100,0)</f>
        <v>91.0512230036721</v>
      </c>
      <c r="P11" s="41">
        <v>1.72716794245135</v>
      </c>
      <c r="Q11" s="21">
        <f>E11-N11</f>
        <v>14378</v>
      </c>
      <c r="R11" s="41">
        <f>IF($E11&gt;0,(Q11/$E11)*100,0)</f>
        <v>8.94877699632788</v>
      </c>
      <c r="S11" s="73">
        <f>SUM(S12:S40)</f>
        <v>14089</v>
      </c>
      <c r="T11" s="78">
        <f>SUM(T12:T40)</f>
        <v>289</v>
      </c>
    </row>
    <row r="12" spans="1:20" ht="21" customHeight="1">
      <c r="A12" s="11" t="s">
        <v>5</v>
      </c>
      <c r="B12" s="22">
        <v>725</v>
      </c>
      <c r="C12" s="22">
        <v>77</v>
      </c>
      <c r="D12" s="22">
        <v>343</v>
      </c>
      <c r="E12" s="21">
        <f>SUM(B12:D12)</f>
        <v>1145</v>
      </c>
      <c r="F12" s="22">
        <v>291</v>
      </c>
      <c r="G12" s="41">
        <f>IF($L12&gt;0,(F12/$L12)*100,0)</f>
        <v>100</v>
      </c>
      <c r="H12" s="22">
        <v>0</v>
      </c>
      <c r="I12" s="41">
        <f>IF($L12&gt;0,(H12/$L12)*100,0)</f>
        <v>0</v>
      </c>
      <c r="J12" s="22">
        <v>0</v>
      </c>
      <c r="K12" s="41">
        <f>IF($L12&gt;0,(J12/$L12)*100,0)</f>
        <v>0</v>
      </c>
      <c r="L12" s="21">
        <f>SUM(F12,H12,J12)</f>
        <v>291</v>
      </c>
      <c r="M12" s="22">
        <v>788</v>
      </c>
      <c r="N12" s="21">
        <f>SUM(L12:M12)</f>
        <v>1079</v>
      </c>
      <c r="O12" s="41">
        <f>IF($E12&gt;0,(N12/$E12)*100,0)</f>
        <v>94.235807860262</v>
      </c>
      <c r="P12" s="67">
        <v>1.21</v>
      </c>
      <c r="Q12" s="21">
        <f>E12-N12</f>
        <v>66</v>
      </c>
      <c r="R12" s="41">
        <f>IF($E12&gt;0,(Q12/$E12)*100,0)</f>
        <v>5.76419213973799</v>
      </c>
      <c r="S12" s="22">
        <v>66</v>
      </c>
      <c r="T12" s="79">
        <v>0</v>
      </c>
    </row>
    <row r="13" spans="1:20" ht="21" customHeight="1">
      <c r="A13" s="11" t="s">
        <v>6</v>
      </c>
      <c r="B13" s="22">
        <v>1950</v>
      </c>
      <c r="C13" s="22">
        <v>270</v>
      </c>
      <c r="D13" s="22">
        <v>459</v>
      </c>
      <c r="E13" s="21">
        <f>SUM(B13:D13)</f>
        <v>2679</v>
      </c>
      <c r="F13" s="22">
        <v>1094</v>
      </c>
      <c r="G13" s="41">
        <f>IF($L13&gt;0,(F13/$L13)*100,0)</f>
        <v>100</v>
      </c>
      <c r="H13" s="22">
        <v>0</v>
      </c>
      <c r="I13" s="41">
        <f>IF($L13&gt;0,(H13/$L13)*100,0)</f>
        <v>0</v>
      </c>
      <c r="J13" s="22">
        <v>0</v>
      </c>
      <c r="K13" s="41">
        <f>IF($L13&gt;0,(J13/$L13)*100,0)</f>
        <v>0</v>
      </c>
      <c r="L13" s="21">
        <f>SUM(F13,H13,J13)</f>
        <v>1094</v>
      </c>
      <c r="M13" s="22">
        <v>1322</v>
      </c>
      <c r="N13" s="21">
        <f>SUM(L13:M13)</f>
        <v>2416</v>
      </c>
      <c r="O13" s="41">
        <f>IF($E13&gt;0,(N13/$E13)*100,0)</f>
        <v>90.1829040686823</v>
      </c>
      <c r="P13" s="67">
        <v>1.76</v>
      </c>
      <c r="Q13" s="21">
        <f>E13-N13</f>
        <v>263</v>
      </c>
      <c r="R13" s="41">
        <f>IF($E13&gt;0,(Q13/$E13)*100,0)</f>
        <v>9.81709593131766</v>
      </c>
      <c r="S13" s="22">
        <v>263</v>
      </c>
      <c r="T13" s="78">
        <v>0</v>
      </c>
    </row>
    <row r="14" spans="1:20" ht="21" customHeight="1">
      <c r="A14" s="11" t="s">
        <v>7</v>
      </c>
      <c r="B14" s="22">
        <v>1087</v>
      </c>
      <c r="C14" s="22">
        <v>159</v>
      </c>
      <c r="D14" s="22">
        <v>236</v>
      </c>
      <c r="E14" s="21">
        <f>SUM(B14:D14)</f>
        <v>1482</v>
      </c>
      <c r="F14" s="22">
        <v>329</v>
      </c>
      <c r="G14" s="41">
        <f>IF($L14&gt;0,(F14/$L14)*100,0)</f>
        <v>100</v>
      </c>
      <c r="H14" s="22">
        <v>0</v>
      </c>
      <c r="I14" s="41">
        <f>IF($L14&gt;0,(H14/$L14)*100,0)</f>
        <v>0</v>
      </c>
      <c r="J14" s="22">
        <v>0</v>
      </c>
      <c r="K14" s="41">
        <f>IF($L14&gt;0,(J14/$L14)*100,0)</f>
        <v>0</v>
      </c>
      <c r="L14" s="21">
        <f>SUM(F14,H14,J14)</f>
        <v>329</v>
      </c>
      <c r="M14" s="22">
        <v>1033</v>
      </c>
      <c r="N14" s="21">
        <f>SUM(L14:M14)</f>
        <v>1362</v>
      </c>
      <c r="O14" s="41">
        <f>IF($E14&gt;0,(N14/$E14)*100,0)</f>
        <v>91.9028340080972</v>
      </c>
      <c r="P14" s="67">
        <v>1.5</v>
      </c>
      <c r="Q14" s="21">
        <f>E14-N14</f>
        <v>120</v>
      </c>
      <c r="R14" s="41">
        <f>IF($E14&gt;0,(Q14/$E14)*100,0)</f>
        <v>8.09716599190283</v>
      </c>
      <c r="S14" s="22">
        <v>120</v>
      </c>
      <c r="T14" s="78">
        <v>0</v>
      </c>
    </row>
    <row r="15" spans="1:20" ht="21" customHeight="1">
      <c r="A15" s="11" t="s">
        <v>8</v>
      </c>
      <c r="B15" s="22">
        <v>5627</v>
      </c>
      <c r="C15" s="22">
        <v>1056</v>
      </c>
      <c r="D15" s="22">
        <v>2614</v>
      </c>
      <c r="E15" s="21">
        <f>SUM(B15:D15)</f>
        <v>9297</v>
      </c>
      <c r="F15" s="22">
        <v>4300</v>
      </c>
      <c r="G15" s="41">
        <f>IF($L15&gt;0,(F15/$L15)*100,0)</f>
        <v>100</v>
      </c>
      <c r="H15" s="22">
        <v>0</v>
      </c>
      <c r="I15" s="41">
        <f>IF($L15&gt;0,(H15/$L15)*100,0)</f>
        <v>0</v>
      </c>
      <c r="J15" s="22">
        <v>0</v>
      </c>
      <c r="K15" s="41">
        <f>IF($L15&gt;0,(J15/$L15)*100,0)</f>
        <v>0</v>
      </c>
      <c r="L15" s="21">
        <f>SUM(F15,H15,J15)</f>
        <v>4300</v>
      </c>
      <c r="M15" s="22">
        <v>3883</v>
      </c>
      <c r="N15" s="21">
        <f>SUM(L15:M15)</f>
        <v>8183</v>
      </c>
      <c r="O15" s="41">
        <f>IF($E15&gt;0,(N15/$E15)*100,0)</f>
        <v>88.0176400989567</v>
      </c>
      <c r="P15" s="67">
        <v>1.79</v>
      </c>
      <c r="Q15" s="21">
        <f>E15-N15</f>
        <v>1114</v>
      </c>
      <c r="R15" s="41">
        <f>IF($E15&gt;0,(Q15/$E15)*100,0)</f>
        <v>11.9823599010433</v>
      </c>
      <c r="S15" s="22">
        <v>1014</v>
      </c>
      <c r="T15" s="78">
        <v>100</v>
      </c>
    </row>
    <row r="16" spans="1:20" ht="21" customHeight="1">
      <c r="A16" s="11" t="s">
        <v>9</v>
      </c>
      <c r="B16" s="22">
        <v>1997</v>
      </c>
      <c r="C16" s="22">
        <v>355</v>
      </c>
      <c r="D16" s="22">
        <v>577</v>
      </c>
      <c r="E16" s="21">
        <f>SUM(B16:D16)</f>
        <v>2929</v>
      </c>
      <c r="F16" s="22">
        <v>674</v>
      </c>
      <c r="G16" s="41">
        <f>IF($L16&gt;0,(F16/$L16)*100,0)</f>
        <v>99.8518518518518</v>
      </c>
      <c r="H16" s="22">
        <v>1</v>
      </c>
      <c r="I16" s="41">
        <f>IF($L16&gt;0,(H16/$L16)*100,0)</f>
        <v>0.148148148148148</v>
      </c>
      <c r="J16" s="22">
        <v>0</v>
      </c>
      <c r="K16" s="41">
        <f>IF($L16&gt;0,(J16/$L16)*100,0)</f>
        <v>0</v>
      </c>
      <c r="L16" s="21">
        <f>SUM(F16,H16,J16)</f>
        <v>675</v>
      </c>
      <c r="M16" s="22">
        <v>1909</v>
      </c>
      <c r="N16" s="21">
        <f>SUM(L16:M16)</f>
        <v>2584</v>
      </c>
      <c r="O16" s="41">
        <f>IF($E16&gt;0,(N16/$E16)*100,0)</f>
        <v>88.2212359166951</v>
      </c>
      <c r="P16" s="67">
        <v>1.83</v>
      </c>
      <c r="Q16" s="21">
        <f>E16-N16</f>
        <v>345</v>
      </c>
      <c r="R16" s="41">
        <f>IF($E16&gt;0,(Q16/$E16)*100,0)</f>
        <v>11.7787640833049</v>
      </c>
      <c r="S16" s="22">
        <v>300</v>
      </c>
      <c r="T16" s="78">
        <v>45</v>
      </c>
    </row>
    <row r="17" spans="1:20" ht="21" customHeight="1">
      <c r="A17" s="11" t="s">
        <v>10</v>
      </c>
      <c r="B17" s="22">
        <v>7351</v>
      </c>
      <c r="C17" s="22">
        <v>763</v>
      </c>
      <c r="D17" s="22">
        <v>2031</v>
      </c>
      <c r="E17" s="21">
        <f>SUM(B17:D17)</f>
        <v>10145</v>
      </c>
      <c r="F17" s="22">
        <v>3901</v>
      </c>
      <c r="G17" s="41">
        <f>IF($L17&gt;0,(F17/$L17)*100,0)</f>
        <v>99.2115971515768</v>
      </c>
      <c r="H17" s="22">
        <v>31</v>
      </c>
      <c r="I17" s="41">
        <f>IF($L17&gt;0,(H17/$L17)*100,0)</f>
        <v>0.788402848423194</v>
      </c>
      <c r="J17" s="22">
        <v>0</v>
      </c>
      <c r="K17" s="41">
        <f>IF($L17&gt;0,(J17/$L17)*100,0)</f>
        <v>0</v>
      </c>
      <c r="L17" s="21">
        <f>SUM(F17,H17,J17)</f>
        <v>3932</v>
      </c>
      <c r="M17" s="22">
        <v>5185</v>
      </c>
      <c r="N17" s="21">
        <f>SUM(L17:M17)</f>
        <v>9117</v>
      </c>
      <c r="O17" s="41">
        <f>IF($E17&gt;0,(N17/$E17)*100,0)</f>
        <v>89.866929521932</v>
      </c>
      <c r="P17" s="67">
        <v>2.26</v>
      </c>
      <c r="Q17" s="21">
        <f>E17-N17</f>
        <v>1028</v>
      </c>
      <c r="R17" s="41">
        <f>IF($E17&gt;0,(Q17/$E17)*100,0)</f>
        <v>10.133070478068</v>
      </c>
      <c r="S17" s="22">
        <v>1017</v>
      </c>
      <c r="T17" s="78">
        <v>11</v>
      </c>
    </row>
    <row r="18" spans="1:20" ht="21" customHeight="1">
      <c r="A18" s="11" t="s">
        <v>11</v>
      </c>
      <c r="B18" s="22">
        <v>4607</v>
      </c>
      <c r="C18" s="22">
        <v>404</v>
      </c>
      <c r="D18" s="22">
        <v>1300</v>
      </c>
      <c r="E18" s="21">
        <f>SUM(B18:D18)</f>
        <v>6311</v>
      </c>
      <c r="F18" s="22">
        <v>2132</v>
      </c>
      <c r="G18" s="41">
        <f>IF($L18&gt;0,(F18/$L18)*100,0)</f>
        <v>100</v>
      </c>
      <c r="H18" s="22">
        <v>0</v>
      </c>
      <c r="I18" s="41">
        <f>IF($L18&gt;0,(H18/$L18)*100,0)</f>
        <v>0</v>
      </c>
      <c r="J18" s="22">
        <v>0</v>
      </c>
      <c r="K18" s="41">
        <f>IF($L18&gt;0,(J18/$L18)*100,0)</f>
        <v>0</v>
      </c>
      <c r="L18" s="21">
        <f>SUM(F18,H18,J18)</f>
        <v>2132</v>
      </c>
      <c r="M18" s="22">
        <v>3639</v>
      </c>
      <c r="N18" s="21">
        <f>SUM(L18:M18)</f>
        <v>5771</v>
      </c>
      <c r="O18" s="41">
        <f>IF($E18&gt;0,(N18/$E18)*100,0)</f>
        <v>91.4435113294248</v>
      </c>
      <c r="P18" s="67">
        <v>1.34</v>
      </c>
      <c r="Q18" s="21">
        <f>E18-N18</f>
        <v>540</v>
      </c>
      <c r="R18" s="41">
        <f>IF($E18&gt;0,(Q18/$E18)*100,0)</f>
        <v>8.55648867057519</v>
      </c>
      <c r="S18" s="22">
        <v>537</v>
      </c>
      <c r="T18" s="78">
        <v>3</v>
      </c>
    </row>
    <row r="19" spans="1:20" ht="21" customHeight="1">
      <c r="A19" s="11" t="s">
        <v>12</v>
      </c>
      <c r="B19" s="22">
        <v>7925</v>
      </c>
      <c r="C19" s="22">
        <v>857</v>
      </c>
      <c r="D19" s="22">
        <v>1443</v>
      </c>
      <c r="E19" s="21">
        <f>SUM(B19:D19)</f>
        <v>10225</v>
      </c>
      <c r="F19" s="22">
        <v>2282</v>
      </c>
      <c r="G19" s="41">
        <f>IF($L19&gt;0,(F19/$L19)*100,0)</f>
        <v>99.7377622377622</v>
      </c>
      <c r="H19" s="22">
        <v>6</v>
      </c>
      <c r="I19" s="41">
        <f>IF($L19&gt;0,(H19/$L19)*100,0)</f>
        <v>0.262237762237762</v>
      </c>
      <c r="J19" s="22">
        <v>0</v>
      </c>
      <c r="K19" s="41">
        <f>IF($L19&gt;0,(J19/$L19)*100,0)</f>
        <v>0</v>
      </c>
      <c r="L19" s="21">
        <f>SUM(F19,H19,J19)</f>
        <v>2288</v>
      </c>
      <c r="M19" s="22">
        <v>7004</v>
      </c>
      <c r="N19" s="21">
        <f>SUM(L19:M19)</f>
        <v>9292</v>
      </c>
      <c r="O19" s="41">
        <f>IF($E19&gt;0,(N19/$E19)*100,0)</f>
        <v>90.8753056234719</v>
      </c>
      <c r="P19" s="67">
        <v>2.12</v>
      </c>
      <c r="Q19" s="21">
        <f>E19-N19</f>
        <v>933</v>
      </c>
      <c r="R19" s="41">
        <f>IF($E19&gt;0,(Q19/$E19)*100,0)</f>
        <v>9.12469437652812</v>
      </c>
      <c r="S19" s="22">
        <v>925</v>
      </c>
      <c r="T19" s="78">
        <v>8</v>
      </c>
    </row>
    <row r="20" spans="1:20" ht="21" customHeight="1">
      <c r="A20" s="11" t="s">
        <v>13</v>
      </c>
      <c r="B20" s="22">
        <v>8082</v>
      </c>
      <c r="C20" s="22">
        <v>1095</v>
      </c>
      <c r="D20" s="22">
        <v>4070</v>
      </c>
      <c r="E20" s="21">
        <f>SUM(B20:D20)</f>
        <v>13247</v>
      </c>
      <c r="F20" s="22">
        <v>4217</v>
      </c>
      <c r="G20" s="41">
        <f>IF($L20&gt;0,(F20/$L20)*100,0)</f>
        <v>99.5279679018173</v>
      </c>
      <c r="H20" s="22">
        <v>20</v>
      </c>
      <c r="I20" s="41">
        <f>IF($L20&gt;0,(H20/$L20)*100,0)</f>
        <v>0.472032098182676</v>
      </c>
      <c r="J20" s="22">
        <v>0</v>
      </c>
      <c r="K20" s="41">
        <f>IF($L20&gt;0,(J20/$L20)*100,0)</f>
        <v>0</v>
      </c>
      <c r="L20" s="21">
        <f>SUM(F20,H20,J20)</f>
        <v>4237</v>
      </c>
      <c r="M20" s="22">
        <v>7498</v>
      </c>
      <c r="N20" s="21">
        <f>SUM(L20:M20)</f>
        <v>11735</v>
      </c>
      <c r="O20" s="41">
        <f>IF($E20&gt;0,(N20/$E20)*100,0)</f>
        <v>88.5860949648977</v>
      </c>
      <c r="P20" s="67">
        <v>1.84</v>
      </c>
      <c r="Q20" s="21">
        <f>E20-N20</f>
        <v>1512</v>
      </c>
      <c r="R20" s="41">
        <f>IF($E20&gt;0,(Q20/$E20)*100,0)</f>
        <v>11.4139050351023</v>
      </c>
      <c r="S20" s="22">
        <v>1488</v>
      </c>
      <c r="T20" s="78">
        <v>24</v>
      </c>
    </row>
    <row r="21" spans="1:20" ht="21" customHeight="1">
      <c r="A21" s="11" t="s">
        <v>14</v>
      </c>
      <c r="B21" s="22">
        <v>3834</v>
      </c>
      <c r="C21" s="22">
        <v>403</v>
      </c>
      <c r="D21" s="22">
        <v>723</v>
      </c>
      <c r="E21" s="21">
        <f>SUM(B21:D21)</f>
        <v>4960</v>
      </c>
      <c r="F21" s="22">
        <v>1845</v>
      </c>
      <c r="G21" s="41">
        <f>IF($L21&gt;0,(F21/$L21)*100,0)</f>
        <v>99.7836668469443</v>
      </c>
      <c r="H21" s="22">
        <v>4</v>
      </c>
      <c r="I21" s="41">
        <f>IF($L21&gt;0,(H21/$L21)*100,0)</f>
        <v>0.216333153055706</v>
      </c>
      <c r="J21" s="22">
        <v>0</v>
      </c>
      <c r="K21" s="41">
        <f>IF($L21&gt;0,(J21/$L21)*100,0)</f>
        <v>0</v>
      </c>
      <c r="L21" s="21">
        <f>SUM(F21,H21,J21)</f>
        <v>1849</v>
      </c>
      <c r="M21" s="22">
        <v>2765</v>
      </c>
      <c r="N21" s="21">
        <f>SUM(L21:M21)</f>
        <v>4614</v>
      </c>
      <c r="O21" s="41">
        <f>IF($E21&gt;0,(N21/$E21)*100,0)</f>
        <v>93.0241935483871</v>
      </c>
      <c r="P21" s="67">
        <v>1.81</v>
      </c>
      <c r="Q21" s="21">
        <f>E21-N21</f>
        <v>346</v>
      </c>
      <c r="R21" s="41">
        <f>IF($E21&gt;0,(Q21/$E21)*100,0)</f>
        <v>6.9758064516129</v>
      </c>
      <c r="S21" s="22">
        <v>341</v>
      </c>
      <c r="T21" s="78">
        <v>5</v>
      </c>
    </row>
    <row r="22" spans="1:20" ht="21" customHeight="1">
      <c r="A22" s="11" t="s">
        <v>15</v>
      </c>
      <c r="B22" s="22">
        <v>6522</v>
      </c>
      <c r="C22" s="22">
        <v>701</v>
      </c>
      <c r="D22" s="22">
        <v>1251</v>
      </c>
      <c r="E22" s="21">
        <f>SUM(B22:D22)</f>
        <v>8474</v>
      </c>
      <c r="F22" s="22">
        <v>1913</v>
      </c>
      <c r="G22" s="41">
        <f>IF($L22&gt;0,(F22/$L22)*100,0)</f>
        <v>99.7393117831074</v>
      </c>
      <c r="H22" s="22">
        <v>5</v>
      </c>
      <c r="I22" s="41">
        <f>IF($L22&gt;0,(H22/$L22)*100,0)</f>
        <v>0.260688216892596</v>
      </c>
      <c r="J22" s="22">
        <v>0</v>
      </c>
      <c r="K22" s="41">
        <f>IF($L22&gt;0,(J22/$L22)*100,0)</f>
        <v>0</v>
      </c>
      <c r="L22" s="21">
        <f>SUM(F22,H22,J22)</f>
        <v>1918</v>
      </c>
      <c r="M22" s="22">
        <v>5665</v>
      </c>
      <c r="N22" s="21">
        <f>SUM(L22:M22)</f>
        <v>7583</v>
      </c>
      <c r="O22" s="41">
        <f>IF($E22&gt;0,(N22/$E22)*100,0)</f>
        <v>89.4854850129809</v>
      </c>
      <c r="P22" s="67">
        <v>1.99</v>
      </c>
      <c r="Q22" s="21">
        <f>E22-N22</f>
        <v>891</v>
      </c>
      <c r="R22" s="41">
        <f>IF($E22&gt;0,(Q22/$E22)*100,0)</f>
        <v>10.5145149870191</v>
      </c>
      <c r="S22" s="22">
        <v>890</v>
      </c>
      <c r="T22" s="78">
        <v>1</v>
      </c>
    </row>
    <row r="23" spans="1:20" ht="21" customHeight="1">
      <c r="A23" s="11" t="s">
        <v>16</v>
      </c>
      <c r="B23" s="22">
        <v>519</v>
      </c>
      <c r="C23" s="22">
        <v>66</v>
      </c>
      <c r="D23" s="22">
        <v>119</v>
      </c>
      <c r="E23" s="21">
        <f>SUM(B23:D23)</f>
        <v>704</v>
      </c>
      <c r="F23" s="22">
        <v>117</v>
      </c>
      <c r="G23" s="41">
        <f>IF($L23&gt;0,(F23/$L23)*100,0)</f>
        <v>98.3193277310924</v>
      </c>
      <c r="H23" s="22">
        <v>2</v>
      </c>
      <c r="I23" s="41">
        <f>IF($L23&gt;0,(H23/$L23)*100,0)</f>
        <v>1.68067226890756</v>
      </c>
      <c r="J23" s="22">
        <v>0</v>
      </c>
      <c r="K23" s="41">
        <f>IF($L23&gt;0,(J23/$L23)*100,0)</f>
        <v>0</v>
      </c>
      <c r="L23" s="21">
        <f>SUM(F23,H23,J23)</f>
        <v>119</v>
      </c>
      <c r="M23" s="22">
        <v>497</v>
      </c>
      <c r="N23" s="21">
        <f>SUM(L23:M23)</f>
        <v>616</v>
      </c>
      <c r="O23" s="41">
        <f>IF($E23&gt;0,(N23/$E23)*100,0)</f>
        <v>87.5</v>
      </c>
      <c r="P23" s="67">
        <v>2.47</v>
      </c>
      <c r="Q23" s="21">
        <f>E23-N23</f>
        <v>88</v>
      </c>
      <c r="R23" s="41">
        <f>IF($E23&gt;0,(Q23/$E23)*100,0)</f>
        <v>12.5</v>
      </c>
      <c r="S23" s="22">
        <v>86</v>
      </c>
      <c r="T23" s="78">
        <v>2</v>
      </c>
    </row>
    <row r="24" spans="1:20" ht="21" customHeight="1">
      <c r="A24" s="11" t="s">
        <v>17</v>
      </c>
      <c r="B24" s="22">
        <v>749</v>
      </c>
      <c r="C24" s="22">
        <v>92</v>
      </c>
      <c r="D24" s="22">
        <v>211</v>
      </c>
      <c r="E24" s="21">
        <f>SUM(B24:D24)</f>
        <v>1052</v>
      </c>
      <c r="F24" s="22">
        <v>251</v>
      </c>
      <c r="G24" s="41">
        <f>IF($L24&gt;0,(F24/$L24)*100,0)</f>
        <v>99.6031746031746</v>
      </c>
      <c r="H24" s="22">
        <v>1</v>
      </c>
      <c r="I24" s="41">
        <f>IF($L24&gt;0,(H24/$L24)*100,0)</f>
        <v>0.396825396825397</v>
      </c>
      <c r="J24" s="22">
        <v>0</v>
      </c>
      <c r="K24" s="41">
        <f>IF($L24&gt;0,(J24/$L24)*100,0)</f>
        <v>0</v>
      </c>
      <c r="L24" s="21">
        <f>SUM(F24,H24,J24)</f>
        <v>252</v>
      </c>
      <c r="M24" s="22">
        <v>663</v>
      </c>
      <c r="N24" s="21">
        <f>SUM(L24:M24)</f>
        <v>915</v>
      </c>
      <c r="O24" s="41">
        <f>IF($E24&gt;0,(N24/$E24)*100,0)</f>
        <v>86.9771863117871</v>
      </c>
      <c r="P24" s="67">
        <v>1.57</v>
      </c>
      <c r="Q24" s="21">
        <f>E24-N24</f>
        <v>137</v>
      </c>
      <c r="R24" s="41">
        <f>IF($E24&gt;0,(Q24/$E24)*100,0)</f>
        <v>13.0228136882129</v>
      </c>
      <c r="S24" s="22">
        <v>137</v>
      </c>
      <c r="T24" s="78">
        <v>0</v>
      </c>
    </row>
    <row r="25" spans="1:20" ht="21" customHeight="1">
      <c r="A25" s="11" t="s">
        <v>18</v>
      </c>
      <c r="B25" s="22">
        <v>814</v>
      </c>
      <c r="C25" s="22">
        <v>108</v>
      </c>
      <c r="D25" s="22">
        <v>154</v>
      </c>
      <c r="E25" s="21">
        <f>SUM(B25:D25)</f>
        <v>1076</v>
      </c>
      <c r="F25" s="22">
        <v>261</v>
      </c>
      <c r="G25" s="41">
        <f>IF($L25&gt;0,(F25/$L25)*100,0)</f>
        <v>100</v>
      </c>
      <c r="H25" s="22">
        <v>0</v>
      </c>
      <c r="I25" s="41">
        <f>IF($L25&gt;0,(H25/$L25)*100,0)</f>
        <v>0</v>
      </c>
      <c r="J25" s="22">
        <v>0</v>
      </c>
      <c r="K25" s="41">
        <f>IF($L25&gt;0,(J25/$L25)*100,0)</f>
        <v>0</v>
      </c>
      <c r="L25" s="21">
        <f>SUM(F25,H25,J25)</f>
        <v>261</v>
      </c>
      <c r="M25" s="22">
        <v>721</v>
      </c>
      <c r="N25" s="21">
        <f>SUM(L25:M25)</f>
        <v>982</v>
      </c>
      <c r="O25" s="41">
        <f>IF($E25&gt;0,(N25/$E25)*100,0)</f>
        <v>91.2639405204461</v>
      </c>
      <c r="P25" s="67">
        <v>1.16</v>
      </c>
      <c r="Q25" s="21">
        <f>E25-N25</f>
        <v>94</v>
      </c>
      <c r="R25" s="41">
        <f>IF($E25&gt;0,(Q25/$E25)*100,0)</f>
        <v>8.7360594795539</v>
      </c>
      <c r="S25" s="22">
        <v>94</v>
      </c>
      <c r="T25" s="78">
        <v>0</v>
      </c>
    </row>
    <row r="26" spans="1:20" ht="21" customHeight="1">
      <c r="A26" s="11" t="s">
        <v>19</v>
      </c>
      <c r="B26" s="22">
        <v>783</v>
      </c>
      <c r="C26" s="22">
        <v>119</v>
      </c>
      <c r="D26" s="22">
        <v>232</v>
      </c>
      <c r="E26" s="21">
        <f>SUM(B26:D26)</f>
        <v>1134</v>
      </c>
      <c r="F26" s="22">
        <v>187</v>
      </c>
      <c r="G26" s="41">
        <f>IF($L26&gt;0,(F26/$L26)*100,0)</f>
        <v>100</v>
      </c>
      <c r="H26" s="22">
        <v>0</v>
      </c>
      <c r="I26" s="41">
        <f>IF($L26&gt;0,(H26/$L26)*100,0)</f>
        <v>0</v>
      </c>
      <c r="J26" s="22">
        <v>0</v>
      </c>
      <c r="K26" s="41">
        <f>IF($L26&gt;0,(J26/$L26)*100,0)</f>
        <v>0</v>
      </c>
      <c r="L26" s="21">
        <f>SUM(F26,H26,J26)</f>
        <v>187</v>
      </c>
      <c r="M26" s="22">
        <v>800</v>
      </c>
      <c r="N26" s="21">
        <f>SUM(L26:M26)</f>
        <v>987</v>
      </c>
      <c r="O26" s="41">
        <f>IF($E26&gt;0,(N26/$E26)*100,0)</f>
        <v>87.037037037037</v>
      </c>
      <c r="P26" s="67">
        <v>1.18</v>
      </c>
      <c r="Q26" s="21">
        <f>E26-N26</f>
        <v>147</v>
      </c>
      <c r="R26" s="41">
        <f>IF($E26&gt;0,(Q26/$E26)*100,0)</f>
        <v>12.962962962963</v>
      </c>
      <c r="S26" s="22">
        <v>147</v>
      </c>
      <c r="T26" s="78">
        <v>0</v>
      </c>
    </row>
    <row r="27" spans="1:20" ht="21" customHeight="1">
      <c r="A27" s="11" t="s">
        <v>20</v>
      </c>
      <c r="B27" s="22">
        <v>519</v>
      </c>
      <c r="C27" s="22">
        <v>58</v>
      </c>
      <c r="D27" s="22">
        <v>118</v>
      </c>
      <c r="E27" s="21">
        <f>SUM(B27:D27)</f>
        <v>695</v>
      </c>
      <c r="F27" s="22">
        <v>111</v>
      </c>
      <c r="G27" s="41">
        <f>IF($L27&gt;0,(F27/$L27)*100,0)</f>
        <v>100</v>
      </c>
      <c r="H27" s="22">
        <v>0</v>
      </c>
      <c r="I27" s="41">
        <f>IF($L27&gt;0,(H27/$L27)*100,0)</f>
        <v>0</v>
      </c>
      <c r="J27" s="22">
        <v>0</v>
      </c>
      <c r="K27" s="41">
        <f>IF($L27&gt;0,(J27/$L27)*100,0)</f>
        <v>0</v>
      </c>
      <c r="L27" s="21">
        <f>SUM(F27,H27,J27)</f>
        <v>111</v>
      </c>
      <c r="M27" s="22">
        <v>500</v>
      </c>
      <c r="N27" s="21">
        <f>SUM(L27:M27)</f>
        <v>611</v>
      </c>
      <c r="O27" s="41">
        <f>IF($E27&gt;0,(N27/$E27)*100,0)</f>
        <v>87.9136690647482</v>
      </c>
      <c r="P27" s="67">
        <v>1.45</v>
      </c>
      <c r="Q27" s="21">
        <f>E27-N27</f>
        <v>84</v>
      </c>
      <c r="R27" s="41">
        <f>IF($E27&gt;0,(Q27/$E27)*100,0)</f>
        <v>12.0863309352518</v>
      </c>
      <c r="S27" s="22">
        <v>84</v>
      </c>
      <c r="T27" s="78">
        <v>0</v>
      </c>
    </row>
    <row r="28" spans="1:20" ht="21" customHeight="1">
      <c r="A28" s="11" t="s">
        <v>21</v>
      </c>
      <c r="B28" s="22">
        <v>4431</v>
      </c>
      <c r="C28" s="22">
        <v>463</v>
      </c>
      <c r="D28" s="22">
        <v>2155</v>
      </c>
      <c r="E28" s="21">
        <f>SUM(B28:D28)</f>
        <v>7049</v>
      </c>
      <c r="F28" s="22">
        <v>3162</v>
      </c>
      <c r="G28" s="41">
        <f>IF($L28&gt;0,(F28/$L28)*100,0)</f>
        <v>99.936788874842</v>
      </c>
      <c r="H28" s="22">
        <v>2</v>
      </c>
      <c r="I28" s="41">
        <f>IF($L28&gt;0,(H28/$L28)*100,0)</f>
        <v>0.0632111251580278</v>
      </c>
      <c r="J28" s="22">
        <v>0</v>
      </c>
      <c r="K28" s="41">
        <f>IF($L28&gt;0,(J28/$L28)*100,0)</f>
        <v>0</v>
      </c>
      <c r="L28" s="21">
        <f>SUM(F28,H28,J28)</f>
        <v>3164</v>
      </c>
      <c r="M28" s="22">
        <v>3321</v>
      </c>
      <c r="N28" s="21">
        <f>SUM(L28:M28)</f>
        <v>6485</v>
      </c>
      <c r="O28" s="41">
        <f>IF($E28&gt;0,(N28/$E28)*100,0)</f>
        <v>91.9988650872464</v>
      </c>
      <c r="P28" s="67">
        <v>2.05</v>
      </c>
      <c r="Q28" s="21">
        <f>E28-N28</f>
        <v>564</v>
      </c>
      <c r="R28" s="41">
        <f>IF($E28&gt;0,(Q28/$E28)*100,0)</f>
        <v>8.00113491275358</v>
      </c>
      <c r="S28" s="22">
        <v>551</v>
      </c>
      <c r="T28" s="78">
        <v>13</v>
      </c>
    </row>
    <row r="29" spans="1:20" ht="21" customHeight="1">
      <c r="A29" s="11" t="s">
        <v>22</v>
      </c>
      <c r="B29" s="22">
        <v>7017</v>
      </c>
      <c r="C29" s="22">
        <v>924</v>
      </c>
      <c r="D29" s="22">
        <v>2380</v>
      </c>
      <c r="E29" s="21">
        <f>SUM(B29:D29)</f>
        <v>10321</v>
      </c>
      <c r="F29" s="22">
        <v>3640</v>
      </c>
      <c r="G29" s="41">
        <f>IF($L29&gt;0,(F29/$L29)*100,0)</f>
        <v>99.8902305159166</v>
      </c>
      <c r="H29" s="22">
        <v>4</v>
      </c>
      <c r="I29" s="41">
        <f>IF($L29&gt;0,(H29/$L29)*100,0)</f>
        <v>0.109769484083425</v>
      </c>
      <c r="J29" s="22">
        <v>0</v>
      </c>
      <c r="K29" s="41">
        <f>IF($L29&gt;0,(J29/$L29)*100,0)</f>
        <v>0</v>
      </c>
      <c r="L29" s="21">
        <f>SUM(F29,H29,J29)</f>
        <v>3644</v>
      </c>
      <c r="M29" s="22">
        <v>5599</v>
      </c>
      <c r="N29" s="21">
        <f>SUM(L29:M29)</f>
        <v>9243</v>
      </c>
      <c r="O29" s="41">
        <f>IF($E29&gt;0,(N29/$E29)*100,0)</f>
        <v>89.5552756515842</v>
      </c>
      <c r="P29" s="67">
        <v>2.35</v>
      </c>
      <c r="Q29" s="21">
        <f>E29-N29</f>
        <v>1078</v>
      </c>
      <c r="R29" s="41">
        <f>IF($E29&gt;0,(Q29/$E29)*100,0)</f>
        <v>10.4447243484159</v>
      </c>
      <c r="S29" s="22">
        <v>1060</v>
      </c>
      <c r="T29" s="78">
        <v>18</v>
      </c>
    </row>
    <row r="30" spans="1:20" ht="21" customHeight="1">
      <c r="A30" s="11" t="s">
        <v>23</v>
      </c>
      <c r="B30" s="22">
        <v>11113</v>
      </c>
      <c r="C30" s="22">
        <v>688</v>
      </c>
      <c r="D30" s="22">
        <v>8390</v>
      </c>
      <c r="E30" s="21">
        <f>SUM(B30:D30)</f>
        <v>20191</v>
      </c>
      <c r="F30" s="22">
        <v>10361</v>
      </c>
      <c r="G30" s="41">
        <f>IF($L30&gt;0,(F30/$L30)*100,0)</f>
        <v>100</v>
      </c>
      <c r="H30" s="22">
        <v>0</v>
      </c>
      <c r="I30" s="41">
        <f>IF($L30&gt;0,(H30/$L30)*100,0)</f>
        <v>0</v>
      </c>
      <c r="J30" s="22">
        <v>0</v>
      </c>
      <c r="K30" s="41">
        <f>IF($L30&gt;0,(J30/$L30)*100,0)</f>
        <v>0</v>
      </c>
      <c r="L30" s="21">
        <f>SUM(F30,H30,J30)</f>
        <v>10361</v>
      </c>
      <c r="M30" s="22">
        <v>8693</v>
      </c>
      <c r="N30" s="21">
        <f>SUM(L30:M30)</f>
        <v>19054</v>
      </c>
      <c r="O30" s="41">
        <f>IF($E30&gt;0,(N30/$E30)*100,0)</f>
        <v>94.3687781684909</v>
      </c>
      <c r="P30" s="67">
        <v>0.87</v>
      </c>
      <c r="Q30" s="21">
        <f>E30-N30</f>
        <v>1137</v>
      </c>
      <c r="R30" s="41">
        <f>IF($E30&gt;0,(Q30/$E30)*100,0)</f>
        <v>5.63122183150909</v>
      </c>
      <c r="S30" s="22">
        <v>1137</v>
      </c>
      <c r="T30" s="78">
        <v>0</v>
      </c>
    </row>
    <row r="31" spans="1:20" ht="21" customHeight="1">
      <c r="A31" s="11" t="s">
        <v>24</v>
      </c>
      <c r="B31" s="22">
        <v>3419</v>
      </c>
      <c r="C31" s="22">
        <v>382</v>
      </c>
      <c r="D31" s="22">
        <v>886</v>
      </c>
      <c r="E31" s="21">
        <f>SUM(B31:D31)</f>
        <v>4687</v>
      </c>
      <c r="F31" s="22">
        <v>1546</v>
      </c>
      <c r="G31" s="41">
        <f>IF($L31&gt;0,(F31/$L31)*100,0)</f>
        <v>99.741935483871</v>
      </c>
      <c r="H31" s="22">
        <v>4</v>
      </c>
      <c r="I31" s="41">
        <f>IF($L31&gt;0,(H31/$L31)*100,0)</f>
        <v>0.258064516129032</v>
      </c>
      <c r="J31" s="22">
        <v>0</v>
      </c>
      <c r="K31" s="41">
        <f>IF($L31&gt;0,(J31/$L31)*100,0)</f>
        <v>0</v>
      </c>
      <c r="L31" s="21">
        <f>SUM(F31,H31,J31)</f>
        <v>1550</v>
      </c>
      <c r="M31" s="22">
        <v>2594</v>
      </c>
      <c r="N31" s="21">
        <f>SUM(L31:M31)</f>
        <v>4144</v>
      </c>
      <c r="O31" s="41">
        <f>IF($E31&gt;0,(N31/$E31)*100,0)</f>
        <v>88.4147642415191</v>
      </c>
      <c r="P31" s="67">
        <v>1.92</v>
      </c>
      <c r="Q31" s="21">
        <f>E31-N31</f>
        <v>543</v>
      </c>
      <c r="R31" s="41">
        <f>IF($E31&gt;0,(Q31/$E31)*100,0)</f>
        <v>11.5852357584809</v>
      </c>
      <c r="S31" s="22">
        <v>537</v>
      </c>
      <c r="T31" s="78">
        <v>6</v>
      </c>
    </row>
    <row r="32" spans="1:20" ht="21" customHeight="1">
      <c r="A32" s="11" t="s">
        <v>25</v>
      </c>
      <c r="B32" s="22">
        <v>3440</v>
      </c>
      <c r="C32" s="22">
        <v>272</v>
      </c>
      <c r="D32" s="22">
        <v>922</v>
      </c>
      <c r="E32" s="21">
        <f>SUM(B32:D32)</f>
        <v>4634</v>
      </c>
      <c r="F32" s="22">
        <v>1300</v>
      </c>
      <c r="G32" s="41">
        <f>IF($L32&gt;0,(F32/$L32)*100,0)</f>
        <v>99.236641221374</v>
      </c>
      <c r="H32" s="22">
        <v>10</v>
      </c>
      <c r="I32" s="41">
        <f>IF($L32&gt;0,(H32/$L32)*100,0)</f>
        <v>0.763358778625954</v>
      </c>
      <c r="J32" s="22">
        <v>0</v>
      </c>
      <c r="K32" s="41">
        <f>IF($L32&gt;0,(J32/$L32)*100,0)</f>
        <v>0</v>
      </c>
      <c r="L32" s="21">
        <f>SUM(F32,H32,J32)</f>
        <v>1310</v>
      </c>
      <c r="M32" s="22">
        <v>2909</v>
      </c>
      <c r="N32" s="21">
        <f>SUM(L32:M32)</f>
        <v>4219</v>
      </c>
      <c r="O32" s="41">
        <f>IF($E32&gt;0,(N32/$E32)*100,0)</f>
        <v>91.0444540353906</v>
      </c>
      <c r="P32" s="67">
        <v>1.89</v>
      </c>
      <c r="Q32" s="21">
        <f>E32-N32</f>
        <v>415</v>
      </c>
      <c r="R32" s="41">
        <f>IF($E32&gt;0,(Q32/$E32)*100,0)</f>
        <v>8.95554596460941</v>
      </c>
      <c r="S32" s="22">
        <v>406</v>
      </c>
      <c r="T32" s="78">
        <v>9</v>
      </c>
    </row>
    <row r="33" spans="1:20" ht="21" customHeight="1">
      <c r="A33" s="11" t="s">
        <v>26</v>
      </c>
      <c r="B33" s="22">
        <v>1099</v>
      </c>
      <c r="C33" s="22">
        <v>159</v>
      </c>
      <c r="D33" s="22">
        <v>548</v>
      </c>
      <c r="E33" s="21">
        <f>SUM(B33:D33)</f>
        <v>1806</v>
      </c>
      <c r="F33" s="22">
        <v>642</v>
      </c>
      <c r="G33" s="41">
        <f>IF($L33&gt;0,(F33/$L33)*100,0)</f>
        <v>100</v>
      </c>
      <c r="H33" s="22">
        <v>0</v>
      </c>
      <c r="I33" s="41">
        <f>IF($L33&gt;0,(H33/$L33)*100,0)</f>
        <v>0</v>
      </c>
      <c r="J33" s="22">
        <v>0</v>
      </c>
      <c r="K33" s="41">
        <f>IF($L33&gt;0,(J33/$L33)*100,0)</f>
        <v>0</v>
      </c>
      <c r="L33" s="21">
        <f>SUM(F33,H33,J33)</f>
        <v>642</v>
      </c>
      <c r="M33" s="22">
        <v>955</v>
      </c>
      <c r="N33" s="21">
        <f>SUM(L33:M33)</f>
        <v>1597</v>
      </c>
      <c r="O33" s="41">
        <f>IF($E33&gt;0,(N33/$E33)*100,0)</f>
        <v>88.4274640088594</v>
      </c>
      <c r="P33" s="67">
        <v>1.86</v>
      </c>
      <c r="Q33" s="21">
        <f>E33-N33</f>
        <v>209</v>
      </c>
      <c r="R33" s="41">
        <f>IF($E33&gt;0,(Q33/$E33)*100,0)</f>
        <v>11.5725359911406</v>
      </c>
      <c r="S33" s="22">
        <v>205</v>
      </c>
      <c r="T33" s="78">
        <v>4</v>
      </c>
    </row>
    <row r="34" spans="1:20" ht="21" customHeight="1">
      <c r="A34" s="11" t="s">
        <v>27</v>
      </c>
      <c r="B34" s="22">
        <v>1891</v>
      </c>
      <c r="C34" s="22">
        <v>158</v>
      </c>
      <c r="D34" s="22">
        <v>945</v>
      </c>
      <c r="E34" s="21">
        <f>SUM(B34:D34)</f>
        <v>2994</v>
      </c>
      <c r="F34" s="22">
        <v>898</v>
      </c>
      <c r="G34" s="41">
        <f>IF($L34&gt;0,(F34/$L34)*100,0)</f>
        <v>100</v>
      </c>
      <c r="H34" s="22">
        <v>0</v>
      </c>
      <c r="I34" s="41">
        <f>IF($L34&gt;0,(H34/$L34)*100,0)</f>
        <v>0</v>
      </c>
      <c r="J34" s="22">
        <v>0</v>
      </c>
      <c r="K34" s="41">
        <f>IF($L34&gt;0,(J34/$L34)*100,0)</f>
        <v>0</v>
      </c>
      <c r="L34" s="21">
        <f>SUM(F34,H34,J34)</f>
        <v>898</v>
      </c>
      <c r="M34" s="22">
        <v>1874</v>
      </c>
      <c r="N34" s="21">
        <f>SUM(L34:M34)</f>
        <v>2772</v>
      </c>
      <c r="O34" s="41">
        <f>IF($E34&gt;0,(N34/$E34)*100,0)</f>
        <v>92.5851703406814</v>
      </c>
      <c r="P34" s="67">
        <v>1.2</v>
      </c>
      <c r="Q34" s="21">
        <f>E34-N34</f>
        <v>222</v>
      </c>
      <c r="R34" s="41">
        <f>IF($E34&gt;0,(Q34/$E34)*100,0)</f>
        <v>7.41482965931864</v>
      </c>
      <c r="S34" s="22">
        <v>222</v>
      </c>
      <c r="T34" s="78">
        <v>0</v>
      </c>
    </row>
    <row r="35" spans="1:20" ht="21" customHeight="1">
      <c r="A35" s="11" t="s">
        <v>28</v>
      </c>
      <c r="B35" s="22">
        <v>5928</v>
      </c>
      <c r="C35" s="22">
        <v>266</v>
      </c>
      <c r="D35" s="22">
        <v>436</v>
      </c>
      <c r="E35" s="21">
        <f>SUM(B35:D35)</f>
        <v>6630</v>
      </c>
      <c r="F35" s="22">
        <v>689</v>
      </c>
      <c r="G35" s="41">
        <f>IF($L35&gt;0,(F35/$L35)*100,0)</f>
        <v>100</v>
      </c>
      <c r="H35" s="22">
        <v>0</v>
      </c>
      <c r="I35" s="41">
        <f>IF($L35&gt;0,(H35/$L35)*100,0)</f>
        <v>0</v>
      </c>
      <c r="J35" s="22">
        <v>0</v>
      </c>
      <c r="K35" s="41">
        <f>IF($L35&gt;0,(J35/$L35)*100,0)</f>
        <v>0</v>
      </c>
      <c r="L35" s="21">
        <f>SUM(F35,H35,J35)</f>
        <v>689</v>
      </c>
      <c r="M35" s="22">
        <v>5659</v>
      </c>
      <c r="N35" s="21">
        <f>SUM(L35:M35)</f>
        <v>6348</v>
      </c>
      <c r="O35" s="41">
        <f>IF($E35&gt;0,(N35/$E35)*100,0)</f>
        <v>95.7466063348416</v>
      </c>
      <c r="P35" s="67">
        <v>1.74</v>
      </c>
      <c r="Q35" s="21">
        <f>E35-N35</f>
        <v>282</v>
      </c>
      <c r="R35" s="41">
        <f>IF($E35&gt;0,(Q35/$E35)*100,0)</f>
        <v>4.25339366515837</v>
      </c>
      <c r="S35" s="22">
        <v>281</v>
      </c>
      <c r="T35" s="78">
        <v>1</v>
      </c>
    </row>
    <row r="36" spans="1:20" ht="21" customHeight="1">
      <c r="A36" s="11" t="s">
        <v>29</v>
      </c>
      <c r="B36" s="22">
        <v>1162</v>
      </c>
      <c r="C36" s="22">
        <v>196</v>
      </c>
      <c r="D36" s="22">
        <v>691</v>
      </c>
      <c r="E36" s="21">
        <f>SUM(B36:D36)</f>
        <v>2049</v>
      </c>
      <c r="F36" s="22">
        <v>522</v>
      </c>
      <c r="G36" s="41">
        <f>IF($L36&gt;0,(F36/$L36)*100,0)</f>
        <v>98.8636363636364</v>
      </c>
      <c r="H36" s="22">
        <v>6</v>
      </c>
      <c r="I36" s="41">
        <f>IF($L36&gt;0,(H36/$L36)*100,0)</f>
        <v>1.13636363636364</v>
      </c>
      <c r="J36" s="22">
        <v>0</v>
      </c>
      <c r="K36" s="41">
        <f>IF($L36&gt;0,(J36/$L36)*100,0)</f>
        <v>0</v>
      </c>
      <c r="L36" s="21">
        <f>SUM(F36,H36,J36)</f>
        <v>528</v>
      </c>
      <c r="M36" s="22">
        <v>1275</v>
      </c>
      <c r="N36" s="21">
        <f>SUM(L36:M36)</f>
        <v>1803</v>
      </c>
      <c r="O36" s="41">
        <f>IF($E36&gt;0,(N36/$E36)*100,0)</f>
        <v>87.9941434846267</v>
      </c>
      <c r="P36" s="67">
        <v>2.01</v>
      </c>
      <c r="Q36" s="21">
        <f>E36-N36</f>
        <v>246</v>
      </c>
      <c r="R36" s="41">
        <f>IF($E36&gt;0,(Q36/$E36)*100,0)</f>
        <v>12.0058565153734</v>
      </c>
      <c r="S36" s="22">
        <v>246</v>
      </c>
      <c r="T36" s="78">
        <v>0</v>
      </c>
    </row>
    <row r="37" spans="1:20" ht="21" customHeight="1">
      <c r="A37" s="11" t="s">
        <v>30</v>
      </c>
      <c r="B37" s="22">
        <v>408</v>
      </c>
      <c r="C37" s="22">
        <v>53</v>
      </c>
      <c r="D37" s="22">
        <v>141</v>
      </c>
      <c r="E37" s="21">
        <f>SUM(B37:D37)</f>
        <v>602</v>
      </c>
      <c r="F37" s="22">
        <v>115</v>
      </c>
      <c r="G37" s="41">
        <f>IF($L37&gt;0,(F37/$L37)*100,0)</f>
        <v>100</v>
      </c>
      <c r="H37" s="22">
        <v>0</v>
      </c>
      <c r="I37" s="41">
        <f>IF($L37&gt;0,(H37/$L37)*100,0)</f>
        <v>0</v>
      </c>
      <c r="J37" s="22">
        <v>0</v>
      </c>
      <c r="K37" s="41">
        <f>IF($L37&gt;0,(J37/$L37)*100,0)</f>
        <v>0</v>
      </c>
      <c r="L37" s="21">
        <f>SUM(F37,H37,J37)</f>
        <v>115</v>
      </c>
      <c r="M37" s="22">
        <v>435</v>
      </c>
      <c r="N37" s="21">
        <f>SUM(L37:M37)</f>
        <v>550</v>
      </c>
      <c r="O37" s="41">
        <f>IF($E37&gt;0,(N37/$E37)*100,0)</f>
        <v>91.3621262458472</v>
      </c>
      <c r="P37" s="67">
        <v>1.36</v>
      </c>
      <c r="Q37" s="21">
        <f>E37-N37</f>
        <v>52</v>
      </c>
      <c r="R37" s="41">
        <f>IF($E37&gt;0,(Q37/$E37)*100,0)</f>
        <v>8.63787375415282</v>
      </c>
      <c r="S37" s="22">
        <v>52</v>
      </c>
      <c r="T37" s="78">
        <v>0</v>
      </c>
    </row>
    <row r="38" spans="1:20" ht="21" customHeight="1">
      <c r="A38" s="11" t="s">
        <v>31</v>
      </c>
      <c r="B38" s="22">
        <v>15399</v>
      </c>
      <c r="C38" s="22">
        <v>1473</v>
      </c>
      <c r="D38" s="22">
        <v>4012</v>
      </c>
      <c r="E38" s="21">
        <f>SUM(B38:D38)</f>
        <v>20884</v>
      </c>
      <c r="F38" s="22">
        <v>6365</v>
      </c>
      <c r="G38" s="41">
        <f>IF($L38&gt;0,(F38/$L38)*100,0)</f>
        <v>99.453125</v>
      </c>
      <c r="H38" s="22">
        <v>35</v>
      </c>
      <c r="I38" s="41">
        <f>IF($L38&gt;0,(H38/$L38)*100,0)</f>
        <v>0.546875</v>
      </c>
      <c r="J38" s="22">
        <v>0</v>
      </c>
      <c r="K38" s="41">
        <f>IF($L38&gt;0,(J38/$L38)*100,0)</f>
        <v>0</v>
      </c>
      <c r="L38" s="21">
        <f>SUM(F38,H38,J38)</f>
        <v>6400</v>
      </c>
      <c r="M38" s="22">
        <v>13045</v>
      </c>
      <c r="N38" s="21">
        <f>SUM(L38:M38)</f>
        <v>19445</v>
      </c>
      <c r="O38" s="41">
        <f>IF($E38&gt;0,(N38/$E38)*100,0)</f>
        <v>93.1095575560237</v>
      </c>
      <c r="P38" s="67">
        <v>2</v>
      </c>
      <c r="Q38" s="21">
        <f>E38-N38</f>
        <v>1439</v>
      </c>
      <c r="R38" s="41">
        <f>IF($E38&gt;0,(Q38/$E38)*100,0)</f>
        <v>6.89044244397625</v>
      </c>
      <c r="S38" s="22">
        <v>1428</v>
      </c>
      <c r="T38" s="78">
        <v>11</v>
      </c>
    </row>
    <row r="39" spans="1:20" ht="21" customHeight="1">
      <c r="A39" s="11" t="s">
        <v>32</v>
      </c>
      <c r="B39" s="22">
        <v>897</v>
      </c>
      <c r="C39" s="22">
        <v>168</v>
      </c>
      <c r="D39" s="22">
        <v>228</v>
      </c>
      <c r="E39" s="21">
        <f>SUM(B39:D39)</f>
        <v>1293</v>
      </c>
      <c r="F39" s="22">
        <v>327</v>
      </c>
      <c r="G39" s="41">
        <f>IF($L39&gt;0,(F39/$L39)*100,0)</f>
        <v>99.6951219512195</v>
      </c>
      <c r="H39" s="22">
        <v>1</v>
      </c>
      <c r="I39" s="41">
        <f>IF($L39&gt;0,(H39/$L39)*100,0)</f>
        <v>0.304878048780488</v>
      </c>
      <c r="J39" s="22">
        <v>0</v>
      </c>
      <c r="K39" s="41">
        <f>IF($L39&gt;0,(J39/$L39)*100,0)</f>
        <v>0</v>
      </c>
      <c r="L39" s="21">
        <f>SUM(F39,H39,J39)</f>
        <v>328</v>
      </c>
      <c r="M39" s="22">
        <v>777</v>
      </c>
      <c r="N39" s="21">
        <f>SUM(L39:M39)</f>
        <v>1105</v>
      </c>
      <c r="O39" s="41">
        <f>IF($E39&gt;0,(N39/$E39)*100,0)</f>
        <v>85.4601701469451</v>
      </c>
      <c r="P39" s="67">
        <v>2.44</v>
      </c>
      <c r="Q39" s="21">
        <f>E39-N39</f>
        <v>188</v>
      </c>
      <c r="R39" s="41">
        <f>IF($E39&gt;0,(Q39/$E39)*100,0)</f>
        <v>14.5398298530549</v>
      </c>
      <c r="S39" s="22">
        <v>187</v>
      </c>
      <c r="T39" s="78">
        <v>1</v>
      </c>
    </row>
    <row r="40" spans="1:20" ht="21" customHeight="1">
      <c r="A40" s="11" t="s">
        <v>33</v>
      </c>
      <c r="B40" s="22">
        <v>1223</v>
      </c>
      <c r="C40" s="22">
        <v>225</v>
      </c>
      <c r="D40" s="22">
        <v>527</v>
      </c>
      <c r="E40" s="21">
        <f>SUM(B40:D40)</f>
        <v>1975</v>
      </c>
      <c r="F40" s="22">
        <v>608</v>
      </c>
      <c r="G40" s="41">
        <f>IF($L40&gt;0,(F40/$L40)*100,0)</f>
        <v>99.5090016366612</v>
      </c>
      <c r="H40" s="22">
        <v>3</v>
      </c>
      <c r="I40" s="41">
        <f>IF($L40&gt;0,(H40/$L40)*100,0)</f>
        <v>0.490998363338789</v>
      </c>
      <c r="J40" s="22">
        <v>0</v>
      </c>
      <c r="K40" s="41">
        <f>IF($L40&gt;0,(J40/$L40)*100,0)</f>
        <v>0</v>
      </c>
      <c r="L40" s="21">
        <f>SUM(F40,H40,J40)</f>
        <v>611</v>
      </c>
      <c r="M40" s="22">
        <v>1069</v>
      </c>
      <c r="N40" s="21">
        <f>SUM(L40:M40)</f>
        <v>1680</v>
      </c>
      <c r="O40" s="41">
        <f>IF($E40&gt;0,(N40/$E40)*100,0)</f>
        <v>85.0632911392405</v>
      </c>
      <c r="P40" s="68">
        <v>1.97</v>
      </c>
      <c r="Q40" s="21">
        <f>E40-N40</f>
        <v>295</v>
      </c>
      <c r="R40" s="41">
        <f>IF($E40&gt;0,(Q40/$E40)*100,0)</f>
        <v>14.9367088607595</v>
      </c>
      <c r="S40" s="22">
        <v>268</v>
      </c>
      <c r="T40" s="78">
        <v>27</v>
      </c>
    </row>
    <row r="41" spans="1:17" ht="15">
      <c r="A41" s="5"/>
      <c r="B41" s="23"/>
      <c r="C41" s="28"/>
      <c r="D41" s="28"/>
      <c r="E41" s="28"/>
      <c r="F41" s="28"/>
      <c r="G41" s="42"/>
      <c r="H41" s="28"/>
      <c r="I41" s="35"/>
      <c r="J41" s="5"/>
      <c r="K41" s="42"/>
      <c r="L41" s="53"/>
      <c r="M41" s="53"/>
      <c r="N41" s="53"/>
      <c r="O41" s="13"/>
      <c r="P41" s="69" t="s">
        <v>84</v>
      </c>
      <c r="Q41" s="69"/>
    </row>
    <row r="42" spans="1:17" ht="15">
      <c r="A42" s="5"/>
      <c r="B42" s="5"/>
      <c r="C42" s="5"/>
      <c r="D42" s="5"/>
      <c r="E42" s="28"/>
      <c r="F42" s="28"/>
      <c r="G42" s="43" t="s">
        <v>60</v>
      </c>
      <c r="H42" s="43"/>
      <c r="I42" s="35"/>
      <c r="J42" s="5"/>
      <c r="K42" s="42"/>
      <c r="L42" s="53"/>
      <c r="M42" s="53"/>
      <c r="N42" s="53"/>
      <c r="O42" s="42"/>
      <c r="P42" s="53"/>
      <c r="Q42" s="53"/>
    </row>
    <row r="43" spans="1:17" ht="15">
      <c r="A43" s="12" t="s">
        <v>34</v>
      </c>
      <c r="B43" s="12"/>
      <c r="C43" s="12"/>
      <c r="D43" s="12" t="s">
        <v>50</v>
      </c>
      <c r="E43" s="12"/>
      <c r="F43" s="12"/>
      <c r="G43" s="35"/>
      <c r="H43" s="5"/>
      <c r="I43" s="44"/>
      <c r="J43" s="43"/>
      <c r="K43" s="44"/>
      <c r="L43" s="12" t="s">
        <v>71</v>
      </c>
      <c r="M43" s="12"/>
      <c r="N43" s="12"/>
      <c r="O43" s="35"/>
      <c r="P43" s="5"/>
      <c r="Q43" s="5"/>
    </row>
    <row r="44" spans="1:17" ht="15">
      <c r="A44" s="12"/>
      <c r="B44" s="12"/>
      <c r="C44" s="12"/>
      <c r="D44" s="12"/>
      <c r="E44" s="12"/>
      <c r="F44" s="12"/>
      <c r="G44" s="43" t="s">
        <v>61</v>
      </c>
      <c r="H44" s="43"/>
      <c r="I44" s="44"/>
      <c r="J44" s="49"/>
      <c r="K44" s="44"/>
      <c r="L44" s="12"/>
      <c r="M44" s="12"/>
      <c r="N44" s="54"/>
      <c r="O44" s="42"/>
      <c r="P44" s="53"/>
      <c r="Q44" s="53"/>
    </row>
    <row r="45" spans="1:17" ht="15">
      <c r="A45" s="12"/>
      <c r="B45" s="12"/>
      <c r="C45" s="12"/>
      <c r="D45" s="12"/>
      <c r="E45" s="12"/>
      <c r="F45" s="12"/>
      <c r="G45" s="44"/>
      <c r="H45" s="12"/>
      <c r="I45" s="44"/>
      <c r="J45" s="12"/>
      <c r="K45" s="52"/>
      <c r="L45" s="12"/>
      <c r="M45" s="12"/>
      <c r="N45" s="12"/>
      <c r="O45" s="42"/>
      <c r="P45" s="5"/>
      <c r="Q45" s="5"/>
    </row>
    <row r="46" spans="1:17" ht="15">
      <c r="A46" s="12" t="s">
        <v>35</v>
      </c>
      <c r="B46" s="24" t="s">
        <v>42</v>
      </c>
      <c r="C46" s="24"/>
      <c r="D46" s="12"/>
      <c r="E46" s="12"/>
      <c r="F46" s="12"/>
      <c r="G46" s="44"/>
      <c r="H46" s="12"/>
      <c r="I46" s="44"/>
      <c r="J46" s="12"/>
      <c r="K46" s="52"/>
      <c r="L46" s="54"/>
      <c r="M46" s="12"/>
      <c r="N46" s="12"/>
      <c r="O46" s="42"/>
      <c r="P46" s="53"/>
      <c r="Q46" s="53"/>
    </row>
    <row r="47" spans="1:17" ht="15">
      <c r="A47" s="12" t="s">
        <v>36</v>
      </c>
      <c r="B47" s="25" t="s">
        <v>43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35"/>
      <c r="P47" s="5"/>
      <c r="Q47" s="53"/>
    </row>
    <row r="48" spans="1:2" ht="15">
      <c r="A48" s="12" t="s">
        <v>37</v>
      </c>
      <c r="B48" s="25" t="s">
        <v>44</v>
      </c>
    </row>
  </sheetData>
  <mergeCells count="27">
    <mergeCell ref="B6:E6"/>
    <mergeCell ref="F6:P6"/>
    <mergeCell ref="Q6:T6"/>
    <mergeCell ref="F7:K7"/>
    <mergeCell ref="P1:T1"/>
    <mergeCell ref="P2:T2"/>
    <mergeCell ref="A4:T4"/>
    <mergeCell ref="A5:T5"/>
    <mergeCell ref="I2:N2"/>
    <mergeCell ref="S7:S9"/>
    <mergeCell ref="T7:T9"/>
    <mergeCell ref="N7:O7"/>
    <mergeCell ref="G44:H44"/>
    <mergeCell ref="E8:E9"/>
    <mergeCell ref="F8:G8"/>
    <mergeCell ref="Q8:R8"/>
    <mergeCell ref="H8:I8"/>
    <mergeCell ref="J8:K8"/>
    <mergeCell ref="L8:L9"/>
    <mergeCell ref="N8:O8"/>
    <mergeCell ref="G42:H42"/>
    <mergeCell ref="P7:P9"/>
    <mergeCell ref="Q7:R7"/>
    <mergeCell ref="B7:B9"/>
    <mergeCell ref="C7:C9"/>
    <mergeCell ref="D7:D9"/>
    <mergeCell ref="M7:M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