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<sst xmlns="http://schemas.openxmlformats.org/spreadsheetml/2006/main" count="133" uniqueCount="124">
  <si>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</si>
  <si>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</si>
  <si>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</si>
  <si>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中華民國109年8月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</si>
  <si>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</si>
  <si>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</si>
  <si>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</si>
  <si>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</si>
  <si>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</si>
  <si>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</si>
  <si>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</si>
  <si>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</si>
  <si>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</si>
  <si>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</si>
  <si>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</si>
  <si>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</si>
  <si>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</si>
  <si>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</si>
  <si>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</si>
  <si>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</si>
  <si>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</si>
  <si>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</si>
  <si>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</si>
  <si>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</si>
  <si>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</si>
  <si>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</si>
  <si>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</si>
  <si>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</si>
  <si>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</si>
  <si>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</si>
  <si>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</si>
  <si>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</si>
  <si>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</si>
  <si>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</si>
  <si>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</si>
  <si>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</si>
  <si>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</si>
  <si>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</si>
  <si>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</si>
  <si>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</si>
  <si>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</si>
  <si>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</si>
  <si>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</si>
  <si>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未使用本府公文整合資訊系統之機關未列入本統計表。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</si>
  <si>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</si>
  <si>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</si>
  <si>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</si>
  <si>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</si>
  <si>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</si>
  <si>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</si>
  <si>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</si>
  <si>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</si>
  <si>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</si>
  <si>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</si>
  <si>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</si>
  <si>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</si>
  <si>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</si>
  <si>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</si>
  <si>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</si>
  <si>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</si>
  <si>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</si>
  <si>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</si>
  <si>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</si>
  <si>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</si>
  <si>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</si>
  <si>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</si>
  <si>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</si>
  <si>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</si>
  <si>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</si>
  <si>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</si>
  <si>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</si>
  <si>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</si>
  <si>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</si>
  <si>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</si>
  <si>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</si>
  <si>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</si>
  <si>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</si>
  <si>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</si>
  <si>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</si>
  <si>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</si>
  <si>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</si>
  <si>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</si>
  <si>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</si>
  <si>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</si>
  <si>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</si>
  <si>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109 年 9   月 3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</si>
  <si>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</si>
  <si>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</si>
  <si>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</si>
  <si>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</si>
  <si>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</si>
  <si>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</si>
  <si>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</si>
  <si>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</si>
  <si>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</si>
  <si>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</si>
  <si>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</si>
  <si>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</si>
  <si>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</si>
  <si>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五、資料蒐集方法及編製程序：依臺中市政府公文整合系統產製之月報表彙整統計。</t>
  </si>
  <si>
    <t>六、編送對象：本表填造1式3份，1份送本府主計處，1份送本會會計室(員)，1份自存。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</si>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</sst>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50" zoomScaleNormal="50" workbookViewId="0" topLeftCell="C6">
      <selection activeCell="P41" sqref="P41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45248</v>
      </c>
      <c r="C11" s="24">
        <f>SUM(C12:C40)</f>
        <v>4918</v>
      </c>
      <c r="D11" s="24">
        <f>SUM(D12:D40)</f>
        <v>12771</v>
      </c>
      <c r="E11" s="24">
        <f>SUM(E12:E40)</f>
        <v>62937</v>
      </c>
      <c r="F11" s="24">
        <f>SUM(F12:F40)</f>
        <v>20587</v>
      </c>
      <c r="G11" s="43">
        <f>IF($L11&gt;0,(F11/$L11)*100,"--")</f>
        <v>99.9271915348025</v>
      </c>
      <c r="H11" s="24">
        <f>SUM(H12:H40)</f>
        <v>14</v>
      </c>
      <c r="I11" s="49">
        <f>IF($L11&gt;0,(H11/$L11)*100,"--")</f>
        <v>0.0679545675177167</v>
      </c>
      <c r="J11" s="24">
        <f>SUM(J12:J40)</f>
        <v>1</v>
      </c>
      <c r="K11" s="49">
        <f>IF($L11&gt;0,(J11/$L11)*100,"--")</f>
        <v>0.00485389767983691</v>
      </c>
      <c r="L11" s="24">
        <f>SUM(L12:L40)</f>
        <v>20602</v>
      </c>
      <c r="M11" s="24">
        <f>SUM(M12:M40)</f>
        <v>36796</v>
      </c>
      <c r="N11" s="24">
        <f>SUM(N12:N40)</f>
        <v>57398</v>
      </c>
      <c r="O11" s="49">
        <f>IF(E11&gt;0,(N11/E11)*100,"--")</f>
        <v>91.1991356435801</v>
      </c>
      <c r="P11" s="43">
        <v>1.59793175419862</v>
      </c>
      <c r="Q11" s="24">
        <f>SUM(Q12:Q40)</f>
        <v>5539</v>
      </c>
      <c r="R11" s="49">
        <f>IF(E11&gt;0,(Q11/E11)*100,"--")</f>
        <v>8.80086435641991</v>
      </c>
      <c r="S11" s="67">
        <f>SUM(S12:S40)</f>
        <v>5524</v>
      </c>
      <c r="T11" s="72">
        <f>SUM(T12:T40)</f>
        <v>15</v>
      </c>
    </row>
    <row r="12" spans="1:20" ht="21" customHeight="1">
      <c r="A12" s="13" t="s">
        <v>5</v>
      </c>
      <c r="B12" s="25">
        <v>943</v>
      </c>
      <c r="C12" s="25">
        <v>89</v>
      </c>
      <c r="D12" s="25">
        <v>215</v>
      </c>
      <c r="E12" s="24">
        <f>SUM(B12:D12)</f>
        <v>1247</v>
      </c>
      <c r="F12" s="25">
        <v>273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273</v>
      </c>
      <c r="M12" s="25">
        <v>868</v>
      </c>
      <c r="N12" s="24">
        <f>SUM(L12,M12)</f>
        <v>1141</v>
      </c>
      <c r="O12" s="49">
        <f>IF(E12&gt;0,(N12/E12)*100,"--")</f>
        <v>91.4995990376905</v>
      </c>
      <c r="P12" s="43">
        <v>1.14</v>
      </c>
      <c r="Q12" s="24">
        <f>E12-N12</f>
        <v>106</v>
      </c>
      <c r="R12" s="49">
        <f>IF(E12&gt;0,(Q12/E12)*100,"--")</f>
        <v>8.50040096230954</v>
      </c>
      <c r="S12" s="24">
        <v>105</v>
      </c>
      <c r="T12" s="67">
        <v>1</v>
      </c>
    </row>
    <row r="13" spans="1:20" ht="21" customHeight="1">
      <c r="A13" s="13" t="s">
        <v>6</v>
      </c>
      <c r="B13" s="25">
        <v>1258</v>
      </c>
      <c r="C13" s="25">
        <v>137</v>
      </c>
      <c r="D13" s="25">
        <v>307</v>
      </c>
      <c r="E13" s="24">
        <f>SUM(B13:D13)</f>
        <v>1702</v>
      </c>
      <c r="F13" s="25">
        <v>548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548</v>
      </c>
      <c r="M13" s="25">
        <v>1027</v>
      </c>
      <c r="N13" s="24">
        <f>SUM(L13,M13)</f>
        <v>1575</v>
      </c>
      <c r="O13" s="49">
        <f>IF(E13&gt;0,(N13/E13)*100,"--")</f>
        <v>92.5381903642773</v>
      </c>
      <c r="P13" s="43">
        <v>1.11</v>
      </c>
      <c r="Q13" s="24">
        <f>E13-N13</f>
        <v>127</v>
      </c>
      <c r="R13" s="49">
        <f>IF(E13&gt;0,(Q13/E13)*100,"--")</f>
        <v>7.46180963572268</v>
      </c>
      <c r="S13" s="24">
        <v>127</v>
      </c>
      <c r="T13" s="67">
        <v>0</v>
      </c>
    </row>
    <row r="14" spans="1:20" ht="21" customHeight="1">
      <c r="A14" s="13" t="s">
        <v>7</v>
      </c>
      <c r="B14" s="25">
        <v>1616</v>
      </c>
      <c r="C14" s="25">
        <v>120</v>
      </c>
      <c r="D14" s="25">
        <v>379</v>
      </c>
      <c r="E14" s="24">
        <f>SUM(B14:D14)</f>
        <v>2115</v>
      </c>
      <c r="F14" s="25">
        <v>677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677</v>
      </c>
      <c r="M14" s="25">
        <v>1250</v>
      </c>
      <c r="N14" s="24">
        <f>SUM(L14,M14)</f>
        <v>1927</v>
      </c>
      <c r="O14" s="49">
        <f>IF(E14&gt;0,(N14/E14)*100,"--")</f>
        <v>91.1111111111111</v>
      </c>
      <c r="P14" s="43">
        <v>1.33</v>
      </c>
      <c r="Q14" s="24">
        <f>E14-N14</f>
        <v>188</v>
      </c>
      <c r="R14" s="49">
        <f>IF(E14&gt;0,(Q14/E14)*100,"--")</f>
        <v>8.88888888888889</v>
      </c>
      <c r="S14" s="24">
        <v>188</v>
      </c>
      <c r="T14" s="67">
        <v>0</v>
      </c>
    </row>
    <row r="15" spans="1:20" ht="21" customHeight="1">
      <c r="A15" s="13" t="s">
        <v>8</v>
      </c>
      <c r="B15" s="25">
        <v>1560</v>
      </c>
      <c r="C15" s="25">
        <v>124</v>
      </c>
      <c r="D15" s="25">
        <v>295</v>
      </c>
      <c r="E15" s="24">
        <f>SUM(B15:D15)</f>
        <v>1979</v>
      </c>
      <c r="F15" s="25">
        <v>562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562</v>
      </c>
      <c r="M15" s="25">
        <v>1253</v>
      </c>
      <c r="N15" s="24">
        <f>SUM(L15,M15)</f>
        <v>1815</v>
      </c>
      <c r="O15" s="49">
        <f>IF(E15&gt;0,(N15/E15)*100,"--")</f>
        <v>91.7129863567458</v>
      </c>
      <c r="P15" s="43">
        <v>1.64</v>
      </c>
      <c r="Q15" s="24">
        <f>E15-N15</f>
        <v>164</v>
      </c>
      <c r="R15" s="49">
        <f>IF(E15&gt;0,(Q15/E15)*100,"--")</f>
        <v>8.28701364325417</v>
      </c>
      <c r="S15" s="24">
        <v>164</v>
      </c>
      <c r="T15" s="67">
        <v>0</v>
      </c>
    </row>
    <row r="16" spans="1:20" ht="21" customHeight="1">
      <c r="A16" s="13" t="s">
        <v>9</v>
      </c>
      <c r="B16" s="25">
        <v>1778</v>
      </c>
      <c r="C16" s="25">
        <v>205</v>
      </c>
      <c r="D16" s="25">
        <v>677</v>
      </c>
      <c r="E16" s="24">
        <f>SUM(B16:D16)</f>
        <v>2660</v>
      </c>
      <c r="F16" s="25">
        <v>1036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1036</v>
      </c>
      <c r="M16" s="25">
        <v>1363</v>
      </c>
      <c r="N16" s="24">
        <f>SUM(L16,M16)</f>
        <v>2399</v>
      </c>
      <c r="O16" s="49">
        <f>IF(E16&gt;0,(N16/E16)*100,"--")</f>
        <v>90.187969924812</v>
      </c>
      <c r="P16" s="43">
        <v>1.67</v>
      </c>
      <c r="Q16" s="24">
        <f>E16-N16</f>
        <v>261</v>
      </c>
      <c r="R16" s="49">
        <f>IF(E16&gt;0,(Q16/E16)*100,"--")</f>
        <v>9.81203007518797</v>
      </c>
      <c r="S16" s="24">
        <v>261</v>
      </c>
      <c r="T16" s="67">
        <v>0</v>
      </c>
    </row>
    <row r="17" spans="1:20" ht="21" customHeight="1">
      <c r="A17" s="13" t="s">
        <v>10</v>
      </c>
      <c r="B17" s="25">
        <v>2156</v>
      </c>
      <c r="C17" s="25">
        <v>148</v>
      </c>
      <c r="D17" s="25">
        <v>697</v>
      </c>
      <c r="E17" s="24">
        <f>SUM(B17:D17)</f>
        <v>3001</v>
      </c>
      <c r="F17" s="25">
        <v>1274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1274</v>
      </c>
      <c r="M17" s="25">
        <v>1588</v>
      </c>
      <c r="N17" s="24">
        <f>SUM(L17,M17)</f>
        <v>2862</v>
      </c>
      <c r="O17" s="49">
        <f>IF(E17&gt;0,(N17/E17)*100,"--")</f>
        <v>95.3682105964678</v>
      </c>
      <c r="P17" s="43">
        <v>1.45</v>
      </c>
      <c r="Q17" s="24">
        <f>E17-N17</f>
        <v>139</v>
      </c>
      <c r="R17" s="49">
        <f>IF(E17&gt;0,(Q17/E17)*100,"--")</f>
        <v>4.63178940353216</v>
      </c>
      <c r="S17" s="24">
        <v>139</v>
      </c>
      <c r="T17" s="67">
        <v>0</v>
      </c>
    </row>
    <row r="18" spans="1:20" ht="21" customHeight="1">
      <c r="A18" s="13" t="s">
        <v>11</v>
      </c>
      <c r="B18" s="25">
        <v>2073</v>
      </c>
      <c r="C18" s="25">
        <v>164</v>
      </c>
      <c r="D18" s="25">
        <v>621</v>
      </c>
      <c r="E18" s="24">
        <f>SUM(B18:D18)</f>
        <v>2858</v>
      </c>
      <c r="F18" s="25">
        <v>1033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1033</v>
      </c>
      <c r="M18" s="25">
        <v>1628</v>
      </c>
      <c r="N18" s="24">
        <f>SUM(L18,M18)</f>
        <v>2661</v>
      </c>
      <c r="O18" s="49">
        <f>IF(E18&gt;0,(N18/E18)*100,"--")</f>
        <v>93.1070678796361</v>
      </c>
      <c r="P18" s="43">
        <v>1.44</v>
      </c>
      <c r="Q18" s="24">
        <f>E18-N18</f>
        <v>197</v>
      </c>
      <c r="R18" s="49">
        <f>IF(E18&gt;0,(Q18/E18)*100,"--")</f>
        <v>6.89293212036389</v>
      </c>
      <c r="S18" s="24">
        <v>197</v>
      </c>
      <c r="T18" s="67">
        <v>0</v>
      </c>
    </row>
    <row r="19" spans="1:20" ht="21" customHeight="1">
      <c r="A19" s="13" t="s">
        <v>12</v>
      </c>
      <c r="B19" s="25">
        <v>2668</v>
      </c>
      <c r="C19" s="25">
        <v>195</v>
      </c>
      <c r="D19" s="25">
        <v>799</v>
      </c>
      <c r="E19" s="24">
        <f>SUM(B19:D19)</f>
        <v>3662</v>
      </c>
      <c r="F19" s="25">
        <v>1401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1401</v>
      </c>
      <c r="M19" s="25">
        <v>1943</v>
      </c>
      <c r="N19" s="24">
        <f>SUM(L19,M19)</f>
        <v>3344</v>
      </c>
      <c r="O19" s="49">
        <f>IF(E19&gt;0,(N19/E19)*100,"--")</f>
        <v>91.3162206444566</v>
      </c>
      <c r="P19" s="43">
        <v>1.7</v>
      </c>
      <c r="Q19" s="24">
        <f>E19-N19</f>
        <v>318</v>
      </c>
      <c r="R19" s="49">
        <f>IF(E19&gt;0,(Q19/E19)*100,"--")</f>
        <v>8.68377935554342</v>
      </c>
      <c r="S19" s="24">
        <v>318</v>
      </c>
      <c r="T19" s="67">
        <v>0</v>
      </c>
    </row>
    <row r="20" spans="1:20" ht="21" customHeight="1">
      <c r="A20" s="13" t="s">
        <v>13</v>
      </c>
      <c r="B20" s="25">
        <v>1981</v>
      </c>
      <c r="C20" s="25">
        <v>184</v>
      </c>
      <c r="D20" s="25">
        <v>722</v>
      </c>
      <c r="E20" s="24">
        <f>SUM(B20:D20)</f>
        <v>2887</v>
      </c>
      <c r="F20" s="25">
        <v>1151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1151</v>
      </c>
      <c r="M20" s="25">
        <v>1570</v>
      </c>
      <c r="N20" s="24">
        <f>SUM(L20,M20)</f>
        <v>2721</v>
      </c>
      <c r="O20" s="49">
        <f>IF(E20&gt;0,(N20/E20)*100,"--")</f>
        <v>94.2500865950814</v>
      </c>
      <c r="P20" s="43">
        <v>1.25</v>
      </c>
      <c r="Q20" s="24">
        <f>E20-N20</f>
        <v>166</v>
      </c>
      <c r="R20" s="49">
        <f>IF(E20&gt;0,(Q20/E20)*100,"--")</f>
        <v>5.7499134049186</v>
      </c>
      <c r="S20" s="24">
        <v>166</v>
      </c>
      <c r="T20" s="67">
        <v>0</v>
      </c>
    </row>
    <row r="21" spans="1:20" ht="21" customHeight="1">
      <c r="A21" s="13" t="s">
        <v>14</v>
      </c>
      <c r="B21" s="25">
        <v>2013</v>
      </c>
      <c r="C21" s="25">
        <v>287</v>
      </c>
      <c r="D21" s="25">
        <v>647</v>
      </c>
      <c r="E21" s="24">
        <f>SUM(B21:D21)</f>
        <v>2947</v>
      </c>
      <c r="F21" s="25">
        <v>906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906</v>
      </c>
      <c r="M21" s="25">
        <v>1829</v>
      </c>
      <c r="N21" s="24">
        <f>SUM(L21,M21)</f>
        <v>2735</v>
      </c>
      <c r="O21" s="49">
        <f>IF(E21&gt;0,(N21/E21)*100,"--")</f>
        <v>92.8062436375976</v>
      </c>
      <c r="P21" s="43">
        <v>1.48</v>
      </c>
      <c r="Q21" s="24">
        <f>E21-N21</f>
        <v>212</v>
      </c>
      <c r="R21" s="49">
        <f>IF(E21&gt;0,(Q21/E21)*100,"--")</f>
        <v>7.19375636240244</v>
      </c>
      <c r="S21" s="24">
        <v>210</v>
      </c>
      <c r="T21" s="67">
        <v>2</v>
      </c>
    </row>
    <row r="22" spans="1:20" ht="21" customHeight="1">
      <c r="A22" s="13" t="s">
        <v>15</v>
      </c>
      <c r="B22" s="25">
        <v>2228</v>
      </c>
      <c r="C22" s="25">
        <v>260</v>
      </c>
      <c r="D22" s="25">
        <v>724</v>
      </c>
      <c r="E22" s="24">
        <f>SUM(B22:D22)</f>
        <v>3212</v>
      </c>
      <c r="F22" s="25">
        <v>1033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1033</v>
      </c>
      <c r="M22" s="25">
        <v>1869</v>
      </c>
      <c r="N22" s="24">
        <f>SUM(L22,M22)</f>
        <v>2902</v>
      </c>
      <c r="O22" s="49">
        <f>IF(E22&gt;0,(N22/E22)*100,"--")</f>
        <v>90.3486924034869</v>
      </c>
      <c r="P22" s="43">
        <v>1.83</v>
      </c>
      <c r="Q22" s="24">
        <f>E22-N22</f>
        <v>310</v>
      </c>
      <c r="R22" s="49">
        <f>IF(E22&gt;0,(Q22/E22)*100,"--")</f>
        <v>9.65130759651308</v>
      </c>
      <c r="S22" s="24">
        <v>308</v>
      </c>
      <c r="T22" s="67">
        <v>2</v>
      </c>
    </row>
    <row r="23" spans="1:20" ht="21" customHeight="1">
      <c r="A23" s="13" t="s">
        <v>16</v>
      </c>
      <c r="B23" s="25">
        <v>1663</v>
      </c>
      <c r="C23" s="25">
        <v>196</v>
      </c>
      <c r="D23" s="25">
        <v>449</v>
      </c>
      <c r="E23" s="24">
        <f>SUM(B23:D23)</f>
        <v>2308</v>
      </c>
      <c r="F23" s="25">
        <v>871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871</v>
      </c>
      <c r="M23" s="25">
        <v>1237</v>
      </c>
      <c r="N23" s="24">
        <f>SUM(L23,M23)</f>
        <v>2108</v>
      </c>
      <c r="O23" s="49">
        <f>IF(E23&gt;0,(N23/E23)*100,"--")</f>
        <v>91.3344887348354</v>
      </c>
      <c r="P23" s="43">
        <v>1.34</v>
      </c>
      <c r="Q23" s="24">
        <f>E23-N23</f>
        <v>200</v>
      </c>
      <c r="R23" s="49">
        <f>IF(E23&gt;0,(Q23/E23)*100,"--")</f>
        <v>8.66551126516465</v>
      </c>
      <c r="S23" s="24">
        <v>200</v>
      </c>
      <c r="T23" s="67">
        <v>0</v>
      </c>
    </row>
    <row r="24" spans="1:20" ht="21" customHeight="1">
      <c r="A24" s="13" t="s">
        <v>17</v>
      </c>
      <c r="B24" s="25">
        <v>1504</v>
      </c>
      <c r="C24" s="25">
        <v>200</v>
      </c>
      <c r="D24" s="25">
        <v>483</v>
      </c>
      <c r="E24" s="24">
        <f>SUM(B24:D24)</f>
        <v>2187</v>
      </c>
      <c r="F24" s="25">
        <v>708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708</v>
      </c>
      <c r="M24" s="25">
        <v>1257</v>
      </c>
      <c r="N24" s="24">
        <f>SUM(L24,M24)</f>
        <v>1965</v>
      </c>
      <c r="O24" s="49">
        <f>IF(E24&gt;0,(N24/E24)*100,"--")</f>
        <v>89.8491083676269</v>
      </c>
      <c r="P24" s="43">
        <v>1.67</v>
      </c>
      <c r="Q24" s="24">
        <f>E24-N24</f>
        <v>222</v>
      </c>
      <c r="R24" s="49">
        <f>IF(E24&gt;0,(Q24/E24)*100,"--")</f>
        <v>10.1508916323731</v>
      </c>
      <c r="S24" s="24">
        <v>222</v>
      </c>
      <c r="T24" s="67">
        <v>0</v>
      </c>
    </row>
    <row r="25" spans="1:20" ht="21" customHeight="1">
      <c r="A25" s="13" t="s">
        <v>18</v>
      </c>
      <c r="B25" s="25">
        <v>1563</v>
      </c>
      <c r="C25" s="25">
        <v>148</v>
      </c>
      <c r="D25" s="25">
        <v>520</v>
      </c>
      <c r="E25" s="24">
        <f>SUM(B25:D25)</f>
        <v>2231</v>
      </c>
      <c r="F25" s="25">
        <v>828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828</v>
      </c>
      <c r="M25" s="25">
        <v>1245</v>
      </c>
      <c r="N25" s="24">
        <f>SUM(L25,M25)</f>
        <v>2073</v>
      </c>
      <c r="O25" s="49">
        <f>IF(E25&gt;0,(N25/E25)*100,"--")</f>
        <v>92.9179740026894</v>
      </c>
      <c r="P25" s="43">
        <v>1.5</v>
      </c>
      <c r="Q25" s="24">
        <f>E25-N25</f>
        <v>158</v>
      </c>
      <c r="R25" s="49">
        <f>IF(E25&gt;0,(Q25/E25)*100,"--")</f>
        <v>7.08202599731062</v>
      </c>
      <c r="S25" s="24">
        <v>157</v>
      </c>
      <c r="T25" s="67">
        <v>1</v>
      </c>
    </row>
    <row r="26" spans="1:20" ht="21" customHeight="1">
      <c r="A26" s="13" t="s">
        <v>19</v>
      </c>
      <c r="B26" s="25">
        <v>1391</v>
      </c>
      <c r="C26" s="25">
        <v>176</v>
      </c>
      <c r="D26" s="25">
        <v>280</v>
      </c>
      <c r="E26" s="24">
        <f>SUM(B26:D26)</f>
        <v>1847</v>
      </c>
      <c r="F26" s="25">
        <v>564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564</v>
      </c>
      <c r="M26" s="25">
        <v>1132</v>
      </c>
      <c r="N26" s="24">
        <f>SUM(L26,M26)</f>
        <v>1696</v>
      </c>
      <c r="O26" s="49">
        <f>IF(E26&gt;0,(N26/E26)*100,"--")</f>
        <v>91.8245804006497</v>
      </c>
      <c r="P26" s="43">
        <v>1.89</v>
      </c>
      <c r="Q26" s="24">
        <f>E26-N26</f>
        <v>151</v>
      </c>
      <c r="R26" s="49">
        <f>IF(E26&gt;0,(Q26/E26)*100,"--")</f>
        <v>8.1754195993503</v>
      </c>
      <c r="S26" s="24">
        <v>151</v>
      </c>
      <c r="T26" s="67">
        <v>0</v>
      </c>
    </row>
    <row r="27" spans="1:20" ht="21" customHeight="1">
      <c r="A27" s="13" t="s">
        <v>20</v>
      </c>
      <c r="B27" s="25">
        <v>1235</v>
      </c>
      <c r="C27" s="25">
        <v>157</v>
      </c>
      <c r="D27" s="25">
        <v>399</v>
      </c>
      <c r="E27" s="24">
        <f>SUM(B27:D27)</f>
        <v>1791</v>
      </c>
      <c r="F27" s="25">
        <v>568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568</v>
      </c>
      <c r="M27" s="25">
        <v>1039</v>
      </c>
      <c r="N27" s="24">
        <f>SUM(L27,M27)</f>
        <v>1607</v>
      </c>
      <c r="O27" s="49">
        <f>IF(E27&gt;0,(N27/E27)*100,"--")</f>
        <v>89.7264098269123</v>
      </c>
      <c r="P27" s="43">
        <v>1.77</v>
      </c>
      <c r="Q27" s="24">
        <f>E27-N27</f>
        <v>184</v>
      </c>
      <c r="R27" s="49">
        <f>IF(E27&gt;0,(Q27/E27)*100,"--")</f>
        <v>10.2735901730877</v>
      </c>
      <c r="S27" s="24">
        <v>184</v>
      </c>
      <c r="T27" s="67">
        <v>0</v>
      </c>
    </row>
    <row r="28" spans="1:20" ht="21" customHeight="1">
      <c r="A28" s="13" t="s">
        <v>21</v>
      </c>
      <c r="B28" s="25">
        <v>1448</v>
      </c>
      <c r="C28" s="25">
        <v>190</v>
      </c>
      <c r="D28" s="25">
        <v>410</v>
      </c>
      <c r="E28" s="24">
        <f>SUM(B28:D28)</f>
        <v>2048</v>
      </c>
      <c r="F28" s="25">
        <v>663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663</v>
      </c>
      <c r="M28" s="25">
        <v>1193</v>
      </c>
      <c r="N28" s="24">
        <f>SUM(L28,M28)</f>
        <v>1856</v>
      </c>
      <c r="O28" s="49">
        <f>IF(E28&gt;0,(N28/E28)*100,"--")</f>
        <v>90.625</v>
      </c>
      <c r="P28" s="43">
        <v>1.46</v>
      </c>
      <c r="Q28" s="24">
        <f>E28-N28</f>
        <v>192</v>
      </c>
      <c r="R28" s="49">
        <f>IF(E28&gt;0,(Q28/E28)*100,"--")</f>
        <v>9.375</v>
      </c>
      <c r="S28" s="24">
        <v>192</v>
      </c>
      <c r="T28" s="67">
        <v>0</v>
      </c>
    </row>
    <row r="29" spans="1:20" ht="21" customHeight="1">
      <c r="A29" s="13" t="s">
        <v>22</v>
      </c>
      <c r="B29" s="25">
        <v>1448</v>
      </c>
      <c r="C29" s="25">
        <v>185</v>
      </c>
      <c r="D29" s="25">
        <v>312</v>
      </c>
      <c r="E29" s="24">
        <f>SUM(B29:D29)</f>
        <v>1945</v>
      </c>
      <c r="F29" s="25">
        <v>611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611</v>
      </c>
      <c r="M29" s="25">
        <v>1139</v>
      </c>
      <c r="N29" s="24">
        <f>SUM(L29,M29)</f>
        <v>1750</v>
      </c>
      <c r="O29" s="49">
        <f>IF(E29&gt;0,(N29/E29)*100,"--")</f>
        <v>89.974293059126</v>
      </c>
      <c r="P29" s="43">
        <v>2.15</v>
      </c>
      <c r="Q29" s="24">
        <f>E29-N29</f>
        <v>195</v>
      </c>
      <c r="R29" s="49">
        <f>IF(E29&gt;0,(Q29/E29)*100,"--")</f>
        <v>10.025706940874</v>
      </c>
      <c r="S29" s="24">
        <v>195</v>
      </c>
      <c r="T29" s="67">
        <v>0</v>
      </c>
    </row>
    <row r="30" spans="1:20" ht="21" customHeight="1">
      <c r="A30" s="13" t="s">
        <v>23</v>
      </c>
      <c r="B30" s="25">
        <v>1317</v>
      </c>
      <c r="C30" s="25">
        <v>193</v>
      </c>
      <c r="D30" s="25">
        <v>228</v>
      </c>
      <c r="E30" s="24">
        <f>SUM(B30:D30)</f>
        <v>1738</v>
      </c>
      <c r="F30" s="25">
        <v>388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388</v>
      </c>
      <c r="M30" s="25">
        <v>1127</v>
      </c>
      <c r="N30" s="24">
        <f>SUM(L30,M30)</f>
        <v>1515</v>
      </c>
      <c r="O30" s="49">
        <f>IF(E30&gt;0,(N30/E30)*100,"--")</f>
        <v>87.1691599539701</v>
      </c>
      <c r="P30" s="43">
        <v>1.51</v>
      </c>
      <c r="Q30" s="24">
        <f>E30-N30</f>
        <v>223</v>
      </c>
      <c r="R30" s="49">
        <f>IF(E30&gt;0,(Q30/E30)*100,"--")</f>
        <v>12.8308400460299</v>
      </c>
      <c r="S30" s="24">
        <v>223</v>
      </c>
      <c r="T30" s="67">
        <v>0</v>
      </c>
    </row>
    <row r="31" spans="1:20" ht="21" customHeight="1">
      <c r="A31" s="13" t="s">
        <v>24</v>
      </c>
      <c r="B31" s="25">
        <v>1518</v>
      </c>
      <c r="C31" s="25">
        <v>158</v>
      </c>
      <c r="D31" s="25">
        <v>529</v>
      </c>
      <c r="E31" s="24">
        <f>SUM(B31:D31)</f>
        <v>2205</v>
      </c>
      <c r="F31" s="25">
        <v>804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804</v>
      </c>
      <c r="M31" s="25">
        <v>1203</v>
      </c>
      <c r="N31" s="24">
        <f>SUM(L31,M31)</f>
        <v>2007</v>
      </c>
      <c r="O31" s="49">
        <f>IF(E31&gt;0,(N31/E31)*100,"--")</f>
        <v>91.0204081632653</v>
      </c>
      <c r="P31" s="43">
        <v>1.85</v>
      </c>
      <c r="Q31" s="24">
        <f>E31-N31</f>
        <v>198</v>
      </c>
      <c r="R31" s="49">
        <f>IF(E31&gt;0,(Q31/E31)*100,"--")</f>
        <v>8.97959183673469</v>
      </c>
      <c r="S31" s="24">
        <v>198</v>
      </c>
      <c r="T31" s="67">
        <v>0</v>
      </c>
    </row>
    <row r="32" spans="1:20" ht="21" customHeight="1">
      <c r="A32" s="13" t="s">
        <v>25</v>
      </c>
      <c r="B32" s="25">
        <v>1413</v>
      </c>
      <c r="C32" s="25">
        <v>217</v>
      </c>
      <c r="D32" s="25">
        <v>384</v>
      </c>
      <c r="E32" s="24">
        <f>SUM(B32:D32)</f>
        <v>2014</v>
      </c>
      <c r="F32" s="25">
        <v>629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629</v>
      </c>
      <c r="M32" s="25">
        <v>1162</v>
      </c>
      <c r="N32" s="24">
        <f>SUM(L32,M32)</f>
        <v>1791</v>
      </c>
      <c r="O32" s="49">
        <f>IF(E32&gt;0,(N32/E32)*100,"--")</f>
        <v>88.927507447865</v>
      </c>
      <c r="P32" s="43">
        <v>1.65</v>
      </c>
      <c r="Q32" s="24">
        <f>E32-N32</f>
        <v>223</v>
      </c>
      <c r="R32" s="49">
        <f>IF(E32&gt;0,(Q32/E32)*100,"--")</f>
        <v>11.0724925521351</v>
      </c>
      <c r="S32" s="24">
        <v>223</v>
      </c>
      <c r="T32" s="67">
        <v>0</v>
      </c>
    </row>
    <row r="33" spans="1:20" ht="21" customHeight="1">
      <c r="A33" s="13" t="s">
        <v>26</v>
      </c>
      <c r="B33" s="25">
        <v>1558</v>
      </c>
      <c r="C33" s="25">
        <v>175</v>
      </c>
      <c r="D33" s="25">
        <v>540</v>
      </c>
      <c r="E33" s="24">
        <f>SUM(B33:D33)</f>
        <v>2273</v>
      </c>
      <c r="F33" s="25">
        <v>704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704</v>
      </c>
      <c r="M33" s="25">
        <v>1405</v>
      </c>
      <c r="N33" s="24">
        <f>SUM(L33,M33)</f>
        <v>2109</v>
      </c>
      <c r="O33" s="49">
        <f>IF(E33&gt;0,(N33/E33)*100,"--")</f>
        <v>92.7848658161021</v>
      </c>
      <c r="P33" s="43">
        <v>1.44</v>
      </c>
      <c r="Q33" s="24">
        <f>E33-N33</f>
        <v>164</v>
      </c>
      <c r="R33" s="49">
        <f>IF(E33&gt;0,(Q33/E33)*100,"--")</f>
        <v>7.21513418389793</v>
      </c>
      <c r="S33" s="24">
        <v>164</v>
      </c>
      <c r="T33" s="67">
        <v>0</v>
      </c>
    </row>
    <row r="34" spans="1:20" ht="21" customHeight="1">
      <c r="A34" s="13" t="s">
        <v>27</v>
      </c>
      <c r="B34" s="25">
        <v>1502</v>
      </c>
      <c r="C34" s="25">
        <v>162</v>
      </c>
      <c r="D34" s="25">
        <v>547</v>
      </c>
      <c r="E34" s="24">
        <f>SUM(B34:D34)</f>
        <v>2211</v>
      </c>
      <c r="F34" s="25">
        <v>771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771</v>
      </c>
      <c r="M34" s="25">
        <v>1221</v>
      </c>
      <c r="N34" s="24">
        <f>SUM(L34,M34)</f>
        <v>1992</v>
      </c>
      <c r="O34" s="49">
        <f>IF(E34&gt;0,(N34/E34)*100,"--")</f>
        <v>90.0949796472185</v>
      </c>
      <c r="P34" s="43">
        <v>1.68</v>
      </c>
      <c r="Q34" s="24">
        <f>E34-N34</f>
        <v>219</v>
      </c>
      <c r="R34" s="49">
        <f>IF(E34&gt;0,(Q34/E34)*100,"--")</f>
        <v>9.90502035278155</v>
      </c>
      <c r="S34" s="24">
        <v>219</v>
      </c>
      <c r="T34" s="67">
        <v>0</v>
      </c>
    </row>
    <row r="35" spans="1:20" ht="21" customHeight="1">
      <c r="A35" s="13" t="s">
        <v>28</v>
      </c>
      <c r="B35" s="25">
        <v>1445</v>
      </c>
      <c r="C35" s="25">
        <v>115</v>
      </c>
      <c r="D35" s="25">
        <v>314</v>
      </c>
      <c r="E35" s="24">
        <f>SUM(B35:D35)</f>
        <v>1874</v>
      </c>
      <c r="F35" s="25">
        <v>639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639</v>
      </c>
      <c r="M35" s="25">
        <v>1121</v>
      </c>
      <c r="N35" s="24">
        <f>SUM(L35,M35)</f>
        <v>1760</v>
      </c>
      <c r="O35" s="49">
        <f>IF(E35&gt;0,(N35/E35)*100,"--")</f>
        <v>93.9167556029883</v>
      </c>
      <c r="P35" s="43">
        <v>1.62</v>
      </c>
      <c r="Q35" s="24">
        <f>E35-N35</f>
        <v>114</v>
      </c>
      <c r="R35" s="49">
        <f>IF(E35&gt;0,(Q35/E35)*100,"--")</f>
        <v>6.08324439701174</v>
      </c>
      <c r="S35" s="24">
        <v>114</v>
      </c>
      <c r="T35" s="67">
        <v>0</v>
      </c>
    </row>
    <row r="36" spans="1:20" ht="21" customHeight="1">
      <c r="A36" s="13" t="s">
        <v>29</v>
      </c>
      <c r="B36" s="25">
        <v>1209</v>
      </c>
      <c r="C36" s="25">
        <v>140</v>
      </c>
      <c r="D36" s="25">
        <v>245</v>
      </c>
      <c r="E36" s="24">
        <f>SUM(B36:D36)</f>
        <v>1594</v>
      </c>
      <c r="F36" s="25">
        <v>420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420</v>
      </c>
      <c r="M36" s="25">
        <v>986</v>
      </c>
      <c r="N36" s="24">
        <f>SUM(L36,M36)</f>
        <v>1406</v>
      </c>
      <c r="O36" s="49">
        <f>IF(E36&gt;0,(N36/E36)*100,"--")</f>
        <v>88.2057716436637</v>
      </c>
      <c r="P36" s="43">
        <v>1.8</v>
      </c>
      <c r="Q36" s="24">
        <f>E36-N36</f>
        <v>188</v>
      </c>
      <c r="R36" s="49">
        <f>IF(E36&gt;0,(Q36/E36)*100,"--")</f>
        <v>11.7942283563363</v>
      </c>
      <c r="S36" s="24">
        <v>188</v>
      </c>
      <c r="T36" s="67">
        <v>0</v>
      </c>
    </row>
    <row r="37" spans="1:20" ht="21" customHeight="1">
      <c r="A37" s="13" t="s">
        <v>30</v>
      </c>
      <c r="B37" s="25">
        <v>1497</v>
      </c>
      <c r="C37" s="25">
        <v>232</v>
      </c>
      <c r="D37" s="25">
        <v>459</v>
      </c>
      <c r="E37" s="24">
        <f>SUM(B37:D37)</f>
        <v>2188</v>
      </c>
      <c r="F37" s="25">
        <v>637</v>
      </c>
      <c r="G37" s="43">
        <f>IF($L37&gt;0,(F37/$L37)*100,"--")</f>
        <v>97.6993865030675</v>
      </c>
      <c r="H37" s="24">
        <v>14</v>
      </c>
      <c r="I37" s="49">
        <f>IF($L37&gt;0,(H37/$L37)*100,"--")</f>
        <v>2.14723926380368</v>
      </c>
      <c r="J37" s="24">
        <v>1</v>
      </c>
      <c r="K37" s="49">
        <f>IF($L37&gt;0,(J37/$L37)*100,"--")</f>
        <v>0.153374233128834</v>
      </c>
      <c r="L37" s="24">
        <f>SUM(F37,H37,J37)</f>
        <v>652</v>
      </c>
      <c r="M37" s="25">
        <v>1267</v>
      </c>
      <c r="N37" s="24">
        <f>SUM(L37,M37)</f>
        <v>1919</v>
      </c>
      <c r="O37" s="49">
        <f>IF(E37&gt;0,(N37/E37)*100,"--")</f>
        <v>87.7056672760512</v>
      </c>
      <c r="P37" s="43">
        <v>2.07</v>
      </c>
      <c r="Q37" s="24">
        <f>E37-N37</f>
        <v>269</v>
      </c>
      <c r="R37" s="49">
        <f>IF(E37&gt;0,(Q37/E37)*100,"--")</f>
        <v>12.2943327239488</v>
      </c>
      <c r="S37" s="24">
        <v>261</v>
      </c>
      <c r="T37" s="67">
        <v>8</v>
      </c>
    </row>
    <row r="38" spans="1:20" ht="21" customHeight="1">
      <c r="A38" s="13" t="s">
        <v>31</v>
      </c>
      <c r="B38" s="25">
        <v>1000</v>
      </c>
      <c r="C38" s="25">
        <v>105</v>
      </c>
      <c r="D38" s="25">
        <v>141</v>
      </c>
      <c r="E38" s="24">
        <f>SUM(B38:D38)</f>
        <v>1246</v>
      </c>
      <c r="F38" s="25">
        <v>239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239</v>
      </c>
      <c r="M38" s="25">
        <v>868</v>
      </c>
      <c r="N38" s="24">
        <f>SUM(L38,M38)</f>
        <v>1107</v>
      </c>
      <c r="O38" s="49">
        <f>IF(E38&gt;0,(N38/E38)*100,"--")</f>
        <v>88.8443017656501</v>
      </c>
      <c r="P38" s="43">
        <v>1.67</v>
      </c>
      <c r="Q38" s="24">
        <f>E38-N38</f>
        <v>139</v>
      </c>
      <c r="R38" s="49">
        <f>IF(E38&gt;0,(Q38/E38)*100,"--")</f>
        <v>11.1556982343499</v>
      </c>
      <c r="S38" s="24">
        <v>139</v>
      </c>
      <c r="T38" s="67">
        <v>0</v>
      </c>
    </row>
    <row r="39" spans="1:20" ht="21" customHeight="1">
      <c r="A39" s="14" t="s">
        <v>32</v>
      </c>
      <c r="B39" s="26">
        <v>1172</v>
      </c>
      <c r="C39" s="26">
        <v>129</v>
      </c>
      <c r="D39" s="26">
        <v>200</v>
      </c>
      <c r="E39" s="24">
        <f>SUM(B39:D39)</f>
        <v>1501</v>
      </c>
      <c r="F39" s="26">
        <v>356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356</v>
      </c>
      <c r="M39" s="26">
        <v>991</v>
      </c>
      <c r="N39" s="24">
        <f>SUM(L39,M39)</f>
        <v>1347</v>
      </c>
      <c r="O39" s="49">
        <f>IF(E39&gt;0,(N39/E39)*100,"--")</f>
        <v>89.7401732178548</v>
      </c>
      <c r="P39" s="65">
        <v>1.96</v>
      </c>
      <c r="Q39" s="24">
        <f>E39-N39</f>
        <v>154</v>
      </c>
      <c r="R39" s="49">
        <f>IF(E39&gt;0,(Q39/E39)*100,"--")</f>
        <v>10.2598267821452</v>
      </c>
      <c r="S39" s="47">
        <v>154</v>
      </c>
      <c r="T39" s="72">
        <v>0</v>
      </c>
    </row>
    <row r="40" spans="1:20" ht="21" customHeight="1">
      <c r="A40" s="14" t="s">
        <v>33</v>
      </c>
      <c r="B40" s="26">
        <v>1091</v>
      </c>
      <c r="C40" s="26">
        <v>127</v>
      </c>
      <c r="D40" s="26">
        <v>248</v>
      </c>
      <c r="E40" s="24">
        <f>SUM(B40:D40)</f>
        <v>1466</v>
      </c>
      <c r="F40" s="26">
        <v>293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293</v>
      </c>
      <c r="M40" s="26">
        <v>1015</v>
      </c>
      <c r="N40" s="24">
        <f>SUM(L40,M40)</f>
        <v>1308</v>
      </c>
      <c r="O40" s="49">
        <f>IF(E40&gt;0,(N40/E40)*100,"--")</f>
        <v>89.2223738062756</v>
      </c>
      <c r="P40" s="65">
        <v>1.57</v>
      </c>
      <c r="Q40" s="24">
        <f>E40-N40</f>
        <v>158</v>
      </c>
      <c r="R40" s="49">
        <f>IF(E40&gt;0,(Q40/E40)*100,"--")</f>
        <v>10.7776261937244</v>
      </c>
      <c r="S40" s="47">
        <v>157</v>
      </c>
      <c r="T40" s="72">
        <v>1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8">
    <mergeCell ref="G42:H42"/>
    <mergeCell ref="B47:N47"/>
    <mergeCell ref="P7:P9"/>
    <mergeCell ref="Q7:R7"/>
    <mergeCell ref="B7:B9"/>
    <mergeCell ref="C7:C9"/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S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5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