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'表'!$A$1:$X$43</definedName>
  </definedNames>
  <calcPr fullCalcOnLoad="1"/>
</workbook>
</file>

<file path=xl/sharedStrings.xml><?xml version="1.0" encoding="utf-8"?>
<sst xmlns="http://schemas.openxmlformats.org/spreadsheetml/2006/main" count="125" uniqueCount="85">
  <si>
    <t>公 開 類</t>
  </si>
  <si>
    <t>月    報</t>
  </si>
  <si>
    <t>臺中市政總預算及特別預算收支執行狀況(第2次修正)</t>
  </si>
  <si>
    <t>科　　目</t>
  </si>
  <si>
    <t>甲、總預算部分：</t>
  </si>
  <si>
    <t>　一、歲入</t>
  </si>
  <si>
    <t>　二、歲出</t>
  </si>
  <si>
    <t>2~11月於次月底編送；12月及1月於3月15日編送</t>
  </si>
  <si>
    <t>中華民國109年度4月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</si>
  <si>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</si>
  <si>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</si>
  <si>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</si>
  <si>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</si>
  <si>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</si>
  <si>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</si>
  <si>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</si>
  <si>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</si>
  <si>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</si>
  <si>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</si>
  <si>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</si>
  <si>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</si>
  <si>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</si>
  <si>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</si>
  <si>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</si>
  <si>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</si>
  <si>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</si>
  <si>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</si>
  <si>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</si>
  <si>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</si>
  <si>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</si>
  <si>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</si>
  <si>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</si>
  <si>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</si>
  <si>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</si>
  <si>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</si>
  <si>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</si>
  <si>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</si>
  <si>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</si>
  <si>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</si>
  <si>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</si>
  <si>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</si>
  <si>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</si>
  <si>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</si>
  <si>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</si>
  <si>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</si>
  <si>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
全年度預算數(%)</t>
  </si>
  <si>
    <t>--</t>
  </si>
  <si>
    <t>臺中市政府主計處</t>
  </si>
  <si>
    <t>20901-04-01-2</t>
  </si>
  <si>
    <t>單位：新臺幣元</t>
  </si>
  <si>
    <t>臺中市總預算及特別預算收支執行狀況（續1完）(第2次修正)</t>
  </si>
  <si>
    <t xml:space="preserve">  三、融資調度部分</t>
  </si>
  <si>
    <t>　四、餘（＋）絀（－）</t>
  </si>
  <si>
    <t>乙、特別預算部分：</t>
  </si>
  <si>
    <t>　一、收入</t>
  </si>
  <si>
    <t>　二、支出</t>
  </si>
  <si>
    <t>丙、補收補付以前年度部分</t>
  </si>
  <si>
    <t>　一、以前年度收入</t>
  </si>
  <si>
    <t>　二、以前年度支出</t>
  </si>
  <si>
    <t xml:space="preserve">  三、以前年度公債及賒借收入</t>
  </si>
  <si>
    <t xml:space="preserve">  四、以前年度收入退還</t>
  </si>
  <si>
    <t>　五、餘（＋）絀（－）</t>
  </si>
  <si>
    <t>丁、綜計</t>
  </si>
  <si>
    <t>　三、餘（＋）絀（－）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</si>
  <si>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</si>
  <si>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</si>
  <si>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填表說明：本表1式3份，1份送本處會計室，1份送本處第三科，1份自存。</t>
  </si>
  <si>
    <t>修正原因：1.配合各機關各科目間帳務調整。2.總計異動係機關錯帳調整所致。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</si>
  <si>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</si>
  <si>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</si>
  <si>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</si>
  <si>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</si>
  <si>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</si>
  <si>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</si>
  <si>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</si>
  <si>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</si>
  <si>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</si>
  <si>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債務還本</t>
  </si>
  <si>
    <t>公債及賒借收入</t>
  </si>
  <si>
    <t>移用以前年度歲計賸餘</t>
  </si>
  <si>
    <t>審核</t>
  </si>
  <si>
    <t>業務主管人員</t>
  </si>
  <si>
    <t>主辦統計人員</t>
  </si>
  <si>
    <t>中華民國109年7月1日編製</t>
  </si>
  <si>
    <t>機關首長</t>
  </si>
</sst>
</file>

<file path=xl/styles.xml><?xml version="1.0" encoding="utf-8"?>
<styleSheet xmlns="http://schemas.openxmlformats.org/spreadsheetml/2006/main">
  <numFmts count="6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  <numFmt numFmtId="192" formatCode="#,##0.00_);\(#,##0.00\)"/>
    <numFmt numFmtId="193" formatCode="#,##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/>
    <xf numFmtId="0" fontId="3" fillId="0" borderId="4" xfId="20" applyFont="1" applyBorder="1"/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5" fillId="0" borderId="0" xfId="20" applyNumberFormat="1" applyFont="1"/>
    <xf numFmtId="188" fontId="6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0" fontId="8" fillId="0" borderId="0" xfId="21" applyFont="1"/>
    <xf numFmtId="0" fontId="0" fillId="0" borderId="0" xfId="21" applyFont="1"/>
    <xf numFmtId="188" fontId="3" fillId="0" borderId="4" xfId="20" applyNumberFormat="1" applyFont="1" applyBorder="1" applyAlignment="1">
      <alignment horizontal="left" vertical="center"/>
    </xf>
    <xf numFmtId="189" fontId="3" fillId="0" borderId="4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vertical="center" wrapText="1"/>
    </xf>
    <xf numFmtId="190" fontId="3" fillId="0" borderId="5" xfId="20" applyNumberFormat="1" applyFont="1" applyBorder="1" applyAlignment="1">
      <alignment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left" vertical="center"/>
    </xf>
    <xf numFmtId="3" fontId="3" fillId="0" borderId="7" xfId="20" applyNumberFormat="1" applyFont="1" applyBorder="1" applyAlignment="1">
      <alignment vertical="center" wrapText="1"/>
    </xf>
    <xf numFmtId="191" fontId="3" fillId="0" borderId="8" xfId="20" applyNumberFormat="1" applyFont="1" applyBorder="1" applyAlignment="1">
      <alignment vertical="center"/>
    </xf>
    <xf numFmtId="191" fontId="3" fillId="0" borderId="9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/>
    </xf>
    <xf numFmtId="49" fontId="6" fillId="0" borderId="4" xfId="20" applyNumberFormat="1" applyFont="1" applyBorder="1" applyAlignment="1">
      <alignment horizontal="left" vertical="center"/>
    </xf>
    <xf numFmtId="3" fontId="3" fillId="0" borderId="10" xfId="20" applyNumberFormat="1" applyFont="1" applyBorder="1" applyAlignment="1">
      <alignment vertical="center" wrapText="1"/>
    </xf>
    <xf numFmtId="191" fontId="3" fillId="0" borderId="11" xfId="20" applyNumberFormat="1" applyFont="1" applyBorder="1" applyAlignment="1">
      <alignment vertical="center"/>
    </xf>
    <xf numFmtId="191" fontId="3" fillId="0" borderId="11" xfId="20" applyNumberFormat="1" applyFont="1" applyBorder="1" applyAlignment="1">
      <alignment horizontal="center" vertical="center"/>
    </xf>
    <xf numFmtId="191" fontId="3" fillId="0" borderId="12" xfId="20" applyNumberFormat="1" applyFont="1" applyBorder="1" applyAlignment="1">
      <alignment vertical="center"/>
    </xf>
    <xf numFmtId="49" fontId="9" fillId="0" borderId="4" xfId="20" applyNumberFormat="1" applyFont="1" applyBorder="1" applyAlignment="1">
      <alignment horizontal="right"/>
    </xf>
    <xf numFmtId="3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vertical="center"/>
    </xf>
    <xf numFmtId="191" fontId="3" fillId="0" borderId="6" xfId="20" applyNumberFormat="1" applyFont="1" applyBorder="1" applyAlignment="1">
      <alignment vertical="center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189" fontId="3" fillId="0" borderId="0" xfId="20" applyNumberFormat="1" applyFont="1" applyAlignment="1">
      <alignment horizontal="right" vertical="center"/>
    </xf>
    <xf numFmtId="189" fontId="3" fillId="0" borderId="0" xfId="20" applyNumberFormat="1" applyFont="1"/>
    <xf numFmtId="189" fontId="6" fillId="0" borderId="0" xfId="20" applyNumberFormat="1" applyFont="1"/>
    <xf numFmtId="49" fontId="9" fillId="0" borderId="6" xfId="20" applyNumberFormat="1" applyFont="1" applyBorder="1" applyAlignment="1">
      <alignment horizontal="right"/>
    </xf>
    <xf numFmtId="0" fontId="3" fillId="0" borderId="2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3" fontId="3" fillId="0" borderId="0" xfId="20" applyNumberFormat="1" applyFont="1" applyAlignment="1">
      <alignment vertical="center" wrapText="1"/>
    </xf>
    <xf numFmtId="192" fontId="3" fillId="0" borderId="0" xfId="20" applyNumberFormat="1" applyFont="1" applyAlignment="1">
      <alignment horizontal="right" vertical="center"/>
    </xf>
    <xf numFmtId="191" fontId="3" fillId="0" borderId="11" xfId="20" applyNumberFormat="1" applyFont="1" applyBorder="1" applyAlignment="1">
      <alignment horizontal="right" vertical="center"/>
    </xf>
    <xf numFmtId="192" fontId="3" fillId="0" borderId="12" xfId="20" applyNumberFormat="1" applyFont="1" applyBorder="1" applyAlignment="1">
      <alignment horizontal="right" vertical="center"/>
    </xf>
    <xf numFmtId="49" fontId="3" fillId="0" borderId="1" xfId="20" applyNumberFormat="1" applyFont="1" applyBorder="1" applyAlignment="1">
      <alignment horizontal="center" vertical="center"/>
    </xf>
    <xf numFmtId="3" fontId="3" fillId="0" borderId="0" xfId="20" applyNumberFormat="1" applyFont="1" applyAlignment="1">
      <alignment vertical="center"/>
    </xf>
    <xf numFmtId="3" fontId="3" fillId="0" borderId="4" xfId="20" applyNumberFormat="1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/>
    </xf>
    <xf numFmtId="0" fontId="3" fillId="0" borderId="0" xfId="21" applyFont="1"/>
    <xf numFmtId="0" fontId="9" fillId="0" borderId="0" xfId="21" applyFont="1"/>
    <xf numFmtId="0" fontId="3" fillId="0" borderId="5" xfId="20" applyFont="1" applyBorder="1" applyAlignment="1">
      <alignment horizontal="center" vertical="center"/>
    </xf>
    <xf numFmtId="191" fontId="3" fillId="0" borderId="7" xfId="20" applyNumberFormat="1" applyFont="1" applyBorder="1" applyAlignment="1">
      <alignment vertical="center"/>
    </xf>
    <xf numFmtId="191" fontId="3" fillId="0" borderId="8" xfId="20" applyNumberFormat="1" applyFont="1" applyBorder="1" applyAlignment="1">
      <alignment horizontal="center" vertical="center"/>
    </xf>
    <xf numFmtId="193" fontId="3" fillId="0" borderId="8" xfId="20" applyNumberFormat="1" applyFont="1" applyBorder="1" applyAlignment="1">
      <alignment vertical="center"/>
    </xf>
    <xf numFmtId="193" fontId="3" fillId="0" borderId="9" xfId="20" applyNumberFormat="1" applyFont="1" applyBorder="1" applyAlignment="1">
      <alignment vertical="center"/>
    </xf>
    <xf numFmtId="191" fontId="3" fillId="0" borderId="0" xfId="20" applyNumberFormat="1" applyFont="1" applyAlignment="1">
      <alignment vertical="center" wrapText="1"/>
    </xf>
    <xf numFmtId="191" fontId="3" fillId="0" borderId="0" xfId="20" applyNumberFormat="1" applyFont="1" applyAlignment="1">
      <alignment vertical="center"/>
    </xf>
    <xf numFmtId="191" fontId="3" fillId="0" borderId="0" xfId="20" applyNumberFormat="1" applyFont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0" fillId="0" borderId="11" xfId="21" applyFont="1" applyBorder="1"/>
    <xf numFmtId="191" fontId="3" fillId="0" borderId="4" xfId="20" applyNumberFormat="1" applyFont="1" applyBorder="1" applyAlignment="1">
      <alignment vertical="center"/>
    </xf>
    <xf numFmtId="193" fontId="3" fillId="0" borderId="0" xfId="20" applyNumberFormat="1" applyFont="1" applyAlignment="1">
      <alignment vertical="center"/>
    </xf>
    <xf numFmtId="193" fontId="3" fillId="0" borderId="4" xfId="20" applyNumberFormat="1" applyFont="1" applyBorder="1" applyAlignment="1">
      <alignment vertical="center"/>
    </xf>
    <xf numFmtId="191" fontId="3" fillId="0" borderId="13" xfId="20" applyNumberFormat="1" applyFont="1" applyBorder="1" applyAlignment="1">
      <alignment vertical="center"/>
    </xf>
    <xf numFmtId="193" fontId="3" fillId="0" borderId="5" xfId="20" applyNumberFormat="1" applyFont="1" applyBorder="1" applyAlignment="1">
      <alignment vertical="center"/>
    </xf>
    <xf numFmtId="191" fontId="3" fillId="0" borderId="5" xfId="20" applyNumberFormat="1" applyFont="1" applyBorder="1" applyAlignment="1">
      <alignment horizontal="center" vertical="center"/>
    </xf>
    <xf numFmtId="193" fontId="3" fillId="0" borderId="6" xfId="20" applyNumberFormat="1" applyFont="1" applyBorder="1" applyAlignment="1">
      <alignment vertical="center"/>
    </xf>
    <xf numFmtId="191" fontId="3" fillId="0" borderId="0" xfId="20" applyNumberFormat="1" applyFont="1" applyAlignment="1">
      <alignment horizontal="right" vertical="center"/>
    </xf>
    <xf numFmtId="191" fontId="3" fillId="0" borderId="12" xfId="20" applyNumberFormat="1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3" fontId="3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workbookViewId="0" topLeftCell="N39">
      <selection activeCell="V44" sqref="V44"/>
    </sheetView>
  </sheetViews>
  <sheetFormatPr defaultColWidth="9.57421875" defaultRowHeight="15"/>
  <cols>
    <col min="1" max="1" width="12.7109375" style="0" customWidth="1"/>
    <col min="2" max="2" width="11.8515625" style="0" customWidth="1"/>
    <col min="3" max="3" width="10.140625" style="0" customWidth="1"/>
    <col min="4" max="4" width="21.8515625" style="0" customWidth="1"/>
    <col min="5" max="5" width="23.00390625" style="0" customWidth="1"/>
    <col min="6" max="6" width="4.8515625" style="0" customWidth="1"/>
    <col min="7" max="7" width="21.00390625" style="0" customWidth="1"/>
    <col min="8" max="8" width="23.140625" style="0" customWidth="1"/>
    <col min="9" max="9" width="3.7109375" style="0" customWidth="1"/>
    <col min="10" max="10" width="21.8515625" style="0" customWidth="1"/>
    <col min="11" max="11" width="12.57421875" style="0" customWidth="1"/>
    <col min="12" max="12" width="18.421875" style="0" customWidth="1"/>
    <col min="13" max="13" width="12.421875" style="0" customWidth="1"/>
    <col min="14" max="14" width="11.8515625" style="0" customWidth="1"/>
    <col min="15" max="15" width="13.140625" style="0" customWidth="1"/>
    <col min="16" max="16" width="22.00390625" style="0" customWidth="1"/>
    <col min="17" max="17" width="21.57421875" style="0" customWidth="1"/>
    <col min="18" max="18" width="4.57421875" style="0" customWidth="1"/>
    <col min="19" max="19" width="21.00390625" style="0" customWidth="1"/>
    <col min="20" max="20" width="21.57421875" style="0" customWidth="1"/>
    <col min="21" max="21" width="4.57421875" style="0" customWidth="1"/>
    <col min="22" max="22" width="21.28125" style="0" customWidth="1"/>
    <col min="23" max="23" width="12.57421875" style="0" customWidth="1"/>
    <col min="24" max="24" width="20.7109375" style="0" customWidth="1"/>
  </cols>
  <sheetData>
    <row r="1" spans="1:24" ht="20.1" customHeight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9"/>
      <c r="K1" s="3" t="s">
        <v>43</v>
      </c>
      <c r="L1" s="3" t="s">
        <v>47</v>
      </c>
      <c r="M1" s="3" t="s">
        <v>0</v>
      </c>
      <c r="N1" s="12"/>
      <c r="O1" s="12"/>
      <c r="P1" s="12"/>
      <c r="Q1" s="12"/>
      <c r="R1" s="12"/>
      <c r="S1" s="12"/>
      <c r="T1" s="12"/>
      <c r="U1" s="12"/>
      <c r="V1" s="19"/>
      <c r="W1" s="3" t="s">
        <v>43</v>
      </c>
      <c r="X1" s="3" t="s">
        <v>47</v>
      </c>
    </row>
    <row r="2" spans="1:24" ht="20.1" customHeight="1">
      <c r="A2" s="3" t="s">
        <v>1</v>
      </c>
      <c r="B2" s="13" t="s">
        <v>7</v>
      </c>
      <c r="C2" s="20"/>
      <c r="D2" s="27"/>
      <c r="E2" s="27"/>
      <c r="F2" s="32"/>
      <c r="G2" s="37"/>
      <c r="H2" s="37"/>
      <c r="I2" s="37"/>
      <c r="J2" s="48"/>
      <c r="K2" s="3" t="s">
        <v>44</v>
      </c>
      <c r="L2" s="55" t="s">
        <v>48</v>
      </c>
      <c r="M2" s="3" t="s">
        <v>1</v>
      </c>
      <c r="N2" s="13" t="s">
        <v>7</v>
      </c>
      <c r="O2" s="20"/>
      <c r="P2" s="27"/>
      <c r="Q2" s="27"/>
      <c r="R2" s="32"/>
      <c r="S2" s="37"/>
      <c r="T2" s="37"/>
      <c r="U2" s="37"/>
      <c r="V2" s="48"/>
      <c r="W2" s="3" t="s">
        <v>44</v>
      </c>
      <c r="X2" s="55" t="s">
        <v>48</v>
      </c>
    </row>
    <row r="3" spans="1:24" ht="27" customHeight="1">
      <c r="A3" s="4" t="s">
        <v>2</v>
      </c>
      <c r="B3" s="14"/>
      <c r="C3" s="14"/>
      <c r="D3" s="14"/>
      <c r="E3" s="14"/>
      <c r="F3" s="14"/>
      <c r="G3" s="14"/>
      <c r="H3" s="42"/>
      <c r="I3" s="42"/>
      <c r="J3" s="14"/>
      <c r="K3" s="14"/>
      <c r="L3" s="14"/>
      <c r="M3" s="4" t="s">
        <v>50</v>
      </c>
      <c r="N3" s="14"/>
      <c r="O3" s="14"/>
      <c r="P3" s="14"/>
      <c r="Q3" s="14"/>
      <c r="R3" s="14"/>
      <c r="S3" s="14"/>
      <c r="T3" s="42"/>
      <c r="U3" s="42"/>
      <c r="V3" s="14"/>
      <c r="W3" s="14"/>
      <c r="X3" s="14"/>
    </row>
    <row r="4" spans="1:24" ht="20.1" customHeight="1">
      <c r="A4" s="5"/>
      <c r="B4" s="15" t="s">
        <v>8</v>
      </c>
      <c r="C4" s="21"/>
      <c r="D4" s="21"/>
      <c r="E4" s="21"/>
      <c r="F4" s="21"/>
      <c r="G4" s="21"/>
      <c r="H4" s="21"/>
      <c r="I4" s="21"/>
      <c r="J4" s="21"/>
      <c r="K4" s="5"/>
      <c r="L4" s="45" t="s">
        <v>49</v>
      </c>
      <c r="M4" s="5"/>
      <c r="N4" s="15" t="s">
        <v>8</v>
      </c>
      <c r="O4" s="21"/>
      <c r="P4" s="21"/>
      <c r="Q4" s="21"/>
      <c r="R4" s="21"/>
      <c r="S4" s="21"/>
      <c r="T4" s="21"/>
      <c r="U4" s="21"/>
      <c r="V4" s="21"/>
      <c r="W4" s="5"/>
      <c r="X4" s="45" t="s">
        <v>49</v>
      </c>
    </row>
    <row r="5" spans="1:25" ht="20.1" customHeight="1">
      <c r="A5" s="6" t="s">
        <v>3</v>
      </c>
      <c r="B5" s="16"/>
      <c r="C5" s="16"/>
      <c r="D5" s="6" t="s">
        <v>38</v>
      </c>
      <c r="E5" s="16" t="s">
        <v>39</v>
      </c>
      <c r="F5" s="16"/>
      <c r="G5" s="16"/>
      <c r="H5" s="16" t="s">
        <v>42</v>
      </c>
      <c r="I5" s="16"/>
      <c r="J5" s="16"/>
      <c r="K5" s="49" t="s">
        <v>45</v>
      </c>
      <c r="L5" s="49"/>
      <c r="M5" s="6" t="s">
        <v>3</v>
      </c>
      <c r="N5" s="16"/>
      <c r="O5" s="16"/>
      <c r="P5" s="6" t="s">
        <v>38</v>
      </c>
      <c r="Q5" s="16" t="s">
        <v>39</v>
      </c>
      <c r="R5" s="16"/>
      <c r="S5" s="16"/>
      <c r="T5" s="16" t="s">
        <v>42</v>
      </c>
      <c r="U5" s="16"/>
      <c r="V5" s="16"/>
      <c r="W5" s="49" t="s">
        <v>45</v>
      </c>
      <c r="X5" s="49"/>
      <c r="Y5" s="84"/>
    </row>
    <row r="6" spans="1:25" ht="20.1" customHeight="1">
      <c r="A6" s="6"/>
      <c r="B6" s="16"/>
      <c r="C6" s="16"/>
      <c r="D6" s="6"/>
      <c r="E6" s="31" t="s">
        <v>40</v>
      </c>
      <c r="F6" s="31" t="s">
        <v>41</v>
      </c>
      <c r="G6" s="31"/>
      <c r="H6" s="31" t="s">
        <v>40</v>
      </c>
      <c r="I6" s="31" t="s">
        <v>41</v>
      </c>
      <c r="J6" s="31"/>
      <c r="K6" s="50"/>
      <c r="L6" s="50"/>
      <c r="M6" s="6"/>
      <c r="N6" s="16"/>
      <c r="O6" s="16"/>
      <c r="P6" s="6"/>
      <c r="Q6" s="31" t="s">
        <v>40</v>
      </c>
      <c r="R6" s="31" t="s">
        <v>41</v>
      </c>
      <c r="S6" s="31"/>
      <c r="T6" s="31" t="s">
        <v>40</v>
      </c>
      <c r="U6" s="31" t="s">
        <v>41</v>
      </c>
      <c r="V6" s="31"/>
      <c r="W6" s="50"/>
      <c r="X6" s="50"/>
      <c r="Y6" s="85"/>
    </row>
    <row r="7" spans="1:25" ht="16.9" customHeight="1">
      <c r="A7" s="7" t="s">
        <v>4</v>
      </c>
      <c r="B7" s="7"/>
      <c r="C7" s="22"/>
      <c r="D7" s="28"/>
      <c r="E7" s="28"/>
      <c r="F7" s="33"/>
      <c r="G7" s="38"/>
      <c r="H7" s="28"/>
      <c r="I7" s="33"/>
      <c r="J7" s="38"/>
      <c r="K7" s="51"/>
      <c r="L7" s="51"/>
      <c r="N7" s="61" t="s">
        <v>68</v>
      </c>
      <c r="O7" s="22"/>
      <c r="P7" s="64">
        <v>1335134000</v>
      </c>
      <c r="Q7" s="64">
        <v>79242000</v>
      </c>
      <c r="R7" s="68"/>
      <c r="S7" s="69">
        <v>553108000</v>
      </c>
      <c r="T7" s="64">
        <v>72259147</v>
      </c>
      <c r="U7" s="68"/>
      <c r="V7" s="76">
        <v>465608734</v>
      </c>
      <c r="W7" s="52">
        <f>IF(ISNUMBER((V7/P7)*100),(V7/P7)*100,"-")</f>
        <v>34.873558309503</v>
      </c>
      <c r="X7" s="51"/>
      <c r="Y7" s="85"/>
    </row>
    <row r="8" spans="1:24" ht="16.9" customHeight="1">
      <c r="A8" s="7" t="s">
        <v>5</v>
      </c>
      <c r="B8" s="7"/>
      <c r="C8" s="23"/>
      <c r="D8" s="29">
        <f>SUM(D9:D18)</f>
        <v>129340426000</v>
      </c>
      <c r="E8" s="29">
        <f>SUM(E9:E18)</f>
        <v>13487040400</v>
      </c>
      <c r="F8" s="34"/>
      <c r="G8" s="39">
        <f>SUM(G9:G18)</f>
        <v>36053779000</v>
      </c>
      <c r="H8" s="29">
        <f>SUM(H9:H18)</f>
        <v>12342727510</v>
      </c>
      <c r="I8" s="34"/>
      <c r="J8" s="39">
        <f>SUM(J9:J18)</f>
        <v>35863106926</v>
      </c>
      <c r="K8" s="52">
        <f>IF(ISNUMBER((J8/D8)*100),(J8/D8)*100,"-")</f>
        <v>27.7276857940765</v>
      </c>
      <c r="L8" s="56"/>
      <c r="N8" s="61" t="s">
        <v>69</v>
      </c>
      <c r="O8" s="23"/>
      <c r="P8" s="29">
        <v>160750000</v>
      </c>
      <c r="Q8" s="29">
        <v>8988000</v>
      </c>
      <c r="R8" s="69"/>
      <c r="S8" s="69">
        <v>76124000</v>
      </c>
      <c r="T8" s="29">
        <v>8254598</v>
      </c>
      <c r="U8" s="69"/>
      <c r="V8" s="39">
        <v>43866351</v>
      </c>
      <c r="W8" s="52">
        <f>IF(ISNUMBER((V8/P8)*100),(V8/P8)*100,"-")</f>
        <v>27.2885542768274</v>
      </c>
      <c r="X8" s="51"/>
    </row>
    <row r="9" spans="1:24" ht="16.9" customHeight="1">
      <c r="A9" s="7"/>
      <c r="B9" s="7" t="s">
        <v>9</v>
      </c>
      <c r="C9" s="23"/>
      <c r="D9" s="29">
        <v>72733182000</v>
      </c>
      <c r="E9" s="29">
        <v>9019013000</v>
      </c>
      <c r="F9" s="34"/>
      <c r="G9" s="39">
        <v>20757315000</v>
      </c>
      <c r="H9" s="29">
        <v>8048206536</v>
      </c>
      <c r="I9" s="34"/>
      <c r="J9" s="39">
        <v>20079011345</v>
      </c>
      <c r="K9" s="52">
        <f>IF(ISNUMBER((J9/D9)*100),(J9/D9)*100,"-")</f>
        <v>27.6063975105613</v>
      </c>
      <c r="L9" s="56"/>
      <c r="N9" s="61" t="s">
        <v>70</v>
      </c>
      <c r="O9" s="23"/>
      <c r="P9" s="29">
        <v>269886000</v>
      </c>
      <c r="Q9" s="29">
        <v>12880000</v>
      </c>
      <c r="R9" s="69"/>
      <c r="S9" s="69">
        <v>101796000</v>
      </c>
      <c r="T9" s="29">
        <v>8805445</v>
      </c>
      <c r="U9" s="69"/>
      <c r="V9" s="39">
        <v>85646827</v>
      </c>
      <c r="W9" s="52">
        <f>IF(ISNUMBER((V9/P9)*100),(V9/P9)*100,"-")</f>
        <v>31.7344460253589</v>
      </c>
      <c r="X9" s="51"/>
    </row>
    <row r="10" spans="1:24" ht="16.9" customHeight="1">
      <c r="A10" s="7"/>
      <c r="B10" s="7" t="s">
        <v>10</v>
      </c>
      <c r="C10" s="23"/>
      <c r="D10" s="29">
        <v>0</v>
      </c>
      <c r="E10" s="29">
        <v>0</v>
      </c>
      <c r="F10" s="34"/>
      <c r="G10" s="39">
        <v>0</v>
      </c>
      <c r="H10" s="29">
        <v>0</v>
      </c>
      <c r="I10" s="34"/>
      <c r="J10" s="39">
        <v>0</v>
      </c>
      <c r="K10" s="53" t="s">
        <v>46</v>
      </c>
      <c r="L10" s="56"/>
      <c r="N10" s="61" t="s">
        <v>71</v>
      </c>
      <c r="O10" s="23"/>
      <c r="P10" s="29">
        <v>855714000</v>
      </c>
      <c r="Q10" s="29">
        <v>60400000</v>
      </c>
      <c r="R10" s="69"/>
      <c r="S10" s="69">
        <v>364475000</v>
      </c>
      <c r="T10" s="29">
        <v>56366125</v>
      </c>
      <c r="U10" s="69"/>
      <c r="V10" s="39">
        <v>298552309</v>
      </c>
      <c r="W10" s="52">
        <f>IF(ISNUMBER((V10/P10)*100),(V10/P10)*100,"-")</f>
        <v>34.8892631182848</v>
      </c>
      <c r="X10" s="51"/>
    </row>
    <row r="11" spans="1:24" ht="16.9" customHeight="1">
      <c r="A11" s="7"/>
      <c r="B11" s="7" t="s">
        <v>11</v>
      </c>
      <c r="C11" s="24"/>
      <c r="D11" s="29">
        <v>2019398000</v>
      </c>
      <c r="E11" s="29">
        <v>158891000</v>
      </c>
      <c r="F11" s="35"/>
      <c r="G11" s="39">
        <v>620355000</v>
      </c>
      <c r="H11" s="29">
        <v>211977109</v>
      </c>
      <c r="I11" s="35"/>
      <c r="J11" s="39">
        <v>900871433</v>
      </c>
      <c r="K11" s="52">
        <f>IF(ISNUMBER((J11/D11)*100),(J11/D11)*100,"-")</f>
        <v>44.6108906218586</v>
      </c>
      <c r="L11" s="56"/>
      <c r="N11" s="61" t="s">
        <v>72</v>
      </c>
      <c r="O11" s="24"/>
      <c r="P11" s="29">
        <v>4968636000</v>
      </c>
      <c r="Q11" s="29">
        <v>277984000</v>
      </c>
      <c r="R11" s="70"/>
      <c r="S11" s="69">
        <v>1176559000</v>
      </c>
      <c r="T11" s="29">
        <v>210728028</v>
      </c>
      <c r="U11" s="70"/>
      <c r="V11" s="39">
        <v>637219910</v>
      </c>
      <c r="W11" s="52">
        <f>IF(ISNUMBER((V11/P11)*100),(V11/P11)*100,"-")</f>
        <v>12.8248458933196</v>
      </c>
      <c r="X11" s="51"/>
    </row>
    <row r="12" spans="1:24" ht="16.9" customHeight="1">
      <c r="A12" s="7"/>
      <c r="B12" s="7" t="s">
        <v>12</v>
      </c>
      <c r="C12" s="24"/>
      <c r="D12" s="29">
        <v>4742224000</v>
      </c>
      <c r="E12" s="29">
        <v>255551400</v>
      </c>
      <c r="F12" s="35"/>
      <c r="G12" s="39">
        <v>829779600</v>
      </c>
      <c r="H12" s="29">
        <v>243713733</v>
      </c>
      <c r="I12" s="35"/>
      <c r="J12" s="39">
        <v>975376704</v>
      </c>
      <c r="K12" s="52">
        <f>IF(ISNUMBER((J12/D12)*100),(J12/D12)*100,"-")</f>
        <v>20.5679171629177</v>
      </c>
      <c r="L12" s="56"/>
      <c r="N12" s="61" t="s">
        <v>73</v>
      </c>
      <c r="O12" s="24"/>
      <c r="P12" s="29">
        <v>976423000</v>
      </c>
      <c r="Q12" s="29">
        <v>46129000</v>
      </c>
      <c r="R12" s="70"/>
      <c r="S12" s="69">
        <v>338148000</v>
      </c>
      <c r="T12" s="29">
        <v>9998174</v>
      </c>
      <c r="U12" s="70"/>
      <c r="V12" s="39">
        <v>74036965</v>
      </c>
      <c r="W12" s="52">
        <f>IF(ISNUMBER((V12/P12)*100),(V12/P12)*100,"-")</f>
        <v>7.58246835643978</v>
      </c>
      <c r="X12" s="51"/>
    </row>
    <row r="13" spans="1:24" ht="16.9" customHeight="1">
      <c r="A13" s="7"/>
      <c r="B13" s="7" t="s">
        <v>13</v>
      </c>
      <c r="C13" s="24"/>
      <c r="D13" s="29">
        <v>0</v>
      </c>
      <c r="E13" s="29">
        <v>0</v>
      </c>
      <c r="F13" s="35"/>
      <c r="G13" s="39">
        <v>0</v>
      </c>
      <c r="H13" s="29">
        <v>0</v>
      </c>
      <c r="I13" s="35"/>
      <c r="J13" s="39">
        <v>0</v>
      </c>
      <c r="K13" s="53" t="s">
        <v>46</v>
      </c>
      <c r="L13" s="56"/>
      <c r="N13" s="61" t="s">
        <v>74</v>
      </c>
      <c r="O13" s="24"/>
      <c r="P13" s="29">
        <v>5245515000</v>
      </c>
      <c r="Q13" s="29">
        <v>372959000</v>
      </c>
      <c r="R13" s="70"/>
      <c r="S13" s="69">
        <v>1583882000</v>
      </c>
      <c r="T13" s="29">
        <v>279078195</v>
      </c>
      <c r="U13" s="70"/>
      <c r="V13" s="39">
        <v>942525847</v>
      </c>
      <c r="W13" s="52">
        <f>IF(ISNUMBER((V13/P13)*100),(V13/P13)*100,"-")</f>
        <v>17.9682232726434</v>
      </c>
      <c r="X13" s="51"/>
    </row>
    <row r="14" spans="1:24" ht="16.9" customHeight="1">
      <c r="A14" s="7"/>
      <c r="B14" s="7" t="s">
        <v>14</v>
      </c>
      <c r="C14" s="23"/>
      <c r="D14" s="29">
        <v>1027296000</v>
      </c>
      <c r="E14" s="29">
        <v>24499000</v>
      </c>
      <c r="F14" s="34"/>
      <c r="G14" s="39">
        <v>420704000</v>
      </c>
      <c r="H14" s="29">
        <v>51036581</v>
      </c>
      <c r="I14" s="34"/>
      <c r="J14" s="39">
        <v>299072210</v>
      </c>
      <c r="K14" s="52">
        <f>IF(ISNUMBER((J14/D14)*100),(J14/D14)*100,"-")</f>
        <v>29.112564441018</v>
      </c>
      <c r="L14" s="56"/>
      <c r="N14" s="62" t="s">
        <v>75</v>
      </c>
      <c r="O14" s="63"/>
      <c r="P14" s="29">
        <v>0</v>
      </c>
      <c r="Q14" s="29">
        <v>0</v>
      </c>
      <c r="R14" s="71"/>
      <c r="S14" s="39">
        <v>0</v>
      </c>
      <c r="T14" s="29">
        <v>0</v>
      </c>
      <c r="U14" s="71"/>
      <c r="V14" s="39">
        <v>0</v>
      </c>
      <c r="W14" s="53" t="s">
        <v>46</v>
      </c>
      <c r="X14" s="82"/>
    </row>
    <row r="15" spans="1:24" ht="16.9" customHeight="1">
      <c r="A15" s="7"/>
      <c r="B15" s="7" t="s">
        <v>15</v>
      </c>
      <c r="C15" s="23"/>
      <c r="D15" s="29">
        <v>12509205000</v>
      </c>
      <c r="E15" s="29">
        <v>0</v>
      </c>
      <c r="F15" s="34"/>
      <c r="G15" s="39">
        <v>9205000</v>
      </c>
      <c r="H15" s="29">
        <v>0</v>
      </c>
      <c r="I15" s="34"/>
      <c r="J15" s="39">
        <v>9205000</v>
      </c>
      <c r="K15" s="52">
        <f>IF(ISNUMBER((J15/D15)*100),(J15/D15)*100,"-")</f>
        <v>0.0735858114084788</v>
      </c>
      <c r="L15" s="56"/>
      <c r="N15" s="61" t="s">
        <v>76</v>
      </c>
      <c r="P15" s="29">
        <v>495947916</v>
      </c>
      <c r="Q15" s="29">
        <v>0</v>
      </c>
      <c r="R15" s="72"/>
      <c r="S15" s="39">
        <v>0</v>
      </c>
      <c r="T15" s="29">
        <v>0</v>
      </c>
      <c r="U15" s="72"/>
      <c r="V15" s="39">
        <v>0</v>
      </c>
      <c r="W15" s="53">
        <f>IF(ISNUMBER((V15/P15)*100),(V15/P15)*100,"-")</f>
        <v>0</v>
      </c>
      <c r="X15" s="56"/>
    </row>
    <row r="16" spans="1:24" ht="16.9" customHeight="1">
      <c r="A16" s="7"/>
      <c r="B16" s="7" t="s">
        <v>16</v>
      </c>
      <c r="C16" s="23"/>
      <c r="D16" s="29">
        <v>33048963000</v>
      </c>
      <c r="E16" s="29">
        <v>3661261000</v>
      </c>
      <c r="F16" s="34"/>
      <c r="G16" s="39">
        <v>12503871400</v>
      </c>
      <c r="H16" s="29">
        <v>3602502456</v>
      </c>
      <c r="I16" s="34"/>
      <c r="J16" s="39">
        <v>12963325011</v>
      </c>
      <c r="K16" s="52">
        <f>IF(ISNUMBER((J16/D16)*100),(J16/D16)*100,"-")</f>
        <v>39.2246044482545</v>
      </c>
      <c r="L16" s="56"/>
      <c r="M16" s="7" t="s">
        <v>51</v>
      </c>
      <c r="N16" s="7"/>
      <c r="O16" s="23"/>
      <c r="P16" s="29">
        <f>P18-P17+P19</f>
        <v>12069896000</v>
      </c>
      <c r="Q16" s="29">
        <f>Q18-Q17+Q19</f>
        <v>0</v>
      </c>
      <c r="R16" s="69"/>
      <c r="S16" s="39">
        <f>S18-S17+S19</f>
        <v>0</v>
      </c>
      <c r="T16" s="29">
        <f>T18-T17+T19</f>
        <v>0</v>
      </c>
      <c r="U16" s="69"/>
      <c r="V16" s="39">
        <f>V18-V17+V19</f>
        <v>0</v>
      </c>
      <c r="W16" s="80">
        <f>IF(ISNUMBER((V16/P16)*100),(V16/P16)*100,"-")</f>
        <v>0</v>
      </c>
      <c r="X16" s="56"/>
    </row>
    <row r="17" spans="1:24" ht="16.9" customHeight="1">
      <c r="A17" s="7"/>
      <c r="B17" s="7" t="s">
        <v>17</v>
      </c>
      <c r="C17" s="23"/>
      <c r="D17" s="29">
        <v>453869000</v>
      </c>
      <c r="E17" s="29">
        <v>3152000</v>
      </c>
      <c r="F17" s="34"/>
      <c r="G17" s="39">
        <v>106516000</v>
      </c>
      <c r="H17" s="29">
        <v>4588829</v>
      </c>
      <c r="I17" s="34"/>
      <c r="J17" s="39">
        <v>106435785</v>
      </c>
      <c r="K17" s="52">
        <f>IF(ISNUMBER((J17/D17)*100),(J17/D17)*100,"-")</f>
        <v>23.4507721390974</v>
      </c>
      <c r="L17" s="56"/>
      <c r="M17" s="60"/>
      <c r="N17" s="7" t="s">
        <v>77</v>
      </c>
      <c r="O17" s="23"/>
      <c r="P17" s="29">
        <v>98000000000</v>
      </c>
      <c r="Q17" s="29">
        <v>0</v>
      </c>
      <c r="R17" s="69"/>
      <c r="S17" s="69">
        <v>0</v>
      </c>
      <c r="T17" s="29">
        <v>6500000000</v>
      </c>
      <c r="U17" s="69"/>
      <c r="V17" s="39">
        <v>53500000000</v>
      </c>
      <c r="W17" s="52">
        <f>IF(ISNUMBER((V17/P17)*100),(V17/P17)*100,"-")</f>
        <v>54.5918367346939</v>
      </c>
      <c r="X17" s="56"/>
    </row>
    <row r="18" spans="1:24" ht="16.9" customHeight="1">
      <c r="A18" s="7"/>
      <c r="B18" s="7" t="s">
        <v>18</v>
      </c>
      <c r="C18" s="23"/>
      <c r="D18" s="29">
        <v>2806289000</v>
      </c>
      <c r="E18" s="29">
        <v>364673000</v>
      </c>
      <c r="F18" s="34"/>
      <c r="G18" s="39">
        <v>806033000</v>
      </c>
      <c r="H18" s="29">
        <v>180702266</v>
      </c>
      <c r="I18" s="34"/>
      <c r="J18" s="39">
        <v>529809438</v>
      </c>
      <c r="K18" s="52">
        <f>IF(ISNUMBER((J18/D18)*100),(J18/D18)*100,"-")</f>
        <v>18.8793612489662</v>
      </c>
      <c r="L18" s="56"/>
      <c r="M18" s="7"/>
      <c r="N18" s="7" t="s">
        <v>78</v>
      </c>
      <c r="O18" s="23"/>
      <c r="P18" s="29">
        <v>110069896000</v>
      </c>
      <c r="Q18" s="29">
        <v>0</v>
      </c>
      <c r="R18" s="69"/>
      <c r="S18" s="69">
        <v>0</v>
      </c>
      <c r="T18" s="29">
        <v>6500000000</v>
      </c>
      <c r="U18" s="69"/>
      <c r="V18" s="39">
        <v>53500000000</v>
      </c>
      <c r="W18" s="52">
        <f>IF(ISNUMBER((V18/P18)*100),(V18/P18)*100,"-")</f>
        <v>48.6054788313782</v>
      </c>
      <c r="X18" s="56"/>
    </row>
    <row r="19" spans="1:24" ht="16.9" customHeight="1">
      <c r="A19" s="7" t="s">
        <v>6</v>
      </c>
      <c r="B19" s="7"/>
      <c r="C19" s="24"/>
      <c r="D19" s="29">
        <f>SUM(D20:D37,P7:P15)</f>
        <v>141410322000</v>
      </c>
      <c r="E19" s="29">
        <f>SUM(E20:E37,Q7:Q15)</f>
        <v>15044860000</v>
      </c>
      <c r="F19" s="34"/>
      <c r="G19" s="39">
        <f>SUM(G20:G37,S7:S15)</f>
        <v>58241870809</v>
      </c>
      <c r="H19" s="29">
        <f>SUM(H20:H37,T7:T15)</f>
        <v>9098205228</v>
      </c>
      <c r="I19" s="34"/>
      <c r="J19" s="39">
        <f>SUM(J20:J37,V7:V15)</f>
        <v>41280579764</v>
      </c>
      <c r="K19" s="52">
        <f>IF(ISNUMBER((J19/D19)*100),(J19/D19)*100,"-")</f>
        <v>29.1920555587166</v>
      </c>
      <c r="L19" s="56"/>
      <c r="M19" s="7"/>
      <c r="N19" s="7" t="s">
        <v>79</v>
      </c>
      <c r="O19" s="23"/>
      <c r="P19" s="29">
        <v>0</v>
      </c>
      <c r="Q19" s="29">
        <v>0</v>
      </c>
      <c r="R19" s="69"/>
      <c r="S19" s="69">
        <v>0</v>
      </c>
      <c r="T19" s="29">
        <v>0</v>
      </c>
      <c r="U19" s="69"/>
      <c r="V19" s="39">
        <v>0</v>
      </c>
      <c r="W19" s="53" t="s">
        <v>46</v>
      </c>
      <c r="X19" s="56"/>
    </row>
    <row r="20" spans="1:24" ht="16.9" customHeight="1">
      <c r="A20" s="7"/>
      <c r="B20" s="7" t="s">
        <v>19</v>
      </c>
      <c r="C20" s="23"/>
      <c r="D20" s="29">
        <v>812981000</v>
      </c>
      <c r="E20" s="29">
        <v>68300000</v>
      </c>
      <c r="F20" s="34"/>
      <c r="G20" s="39">
        <v>321777000</v>
      </c>
      <c r="H20" s="29">
        <v>44899611</v>
      </c>
      <c r="I20" s="34"/>
      <c r="J20" s="39">
        <v>250386008</v>
      </c>
      <c r="K20" s="52">
        <f>IF(ISNUMBER((J20/D20)*100),(J20/D20)*100,"-")</f>
        <v>30.7985067301696</v>
      </c>
      <c r="L20" s="56"/>
      <c r="M20" s="7" t="s">
        <v>52</v>
      </c>
      <c r="N20" s="60"/>
      <c r="O20" s="23"/>
      <c r="P20" s="29">
        <f>((D8-D19)-P17)+P18+P19</f>
        <v>0</v>
      </c>
      <c r="Q20" s="66">
        <f>((E8-E19)-Q17)+Q18+Q19</f>
        <v>-1557819600</v>
      </c>
      <c r="R20" s="69"/>
      <c r="S20" s="74">
        <f>((G8-G19)-S17)+S18+S19</f>
        <v>-22188091809</v>
      </c>
      <c r="T20" s="66">
        <f>((H8-H19)-T17)+T18+T19</f>
        <v>3244522282</v>
      </c>
      <c r="U20" s="69"/>
      <c r="V20" s="77">
        <f>((J8-J19)-V17)+V18+V19</f>
        <v>-5417472838</v>
      </c>
      <c r="W20" s="53" t="s">
        <v>46</v>
      </c>
      <c r="X20" s="83"/>
    </row>
    <row r="21" spans="1:24" ht="16.9" customHeight="1">
      <c r="A21" s="7"/>
      <c r="B21" s="17" t="s">
        <v>20</v>
      </c>
      <c r="C21" s="23"/>
      <c r="D21" s="29">
        <v>7268907500</v>
      </c>
      <c r="E21" s="29">
        <v>626878000</v>
      </c>
      <c r="F21" s="34"/>
      <c r="G21" s="39">
        <v>2770865000</v>
      </c>
      <c r="H21" s="29">
        <v>420610634</v>
      </c>
      <c r="I21" s="34"/>
      <c r="J21" s="39">
        <v>1975732966</v>
      </c>
      <c r="K21" s="52">
        <f>IF(ISNUMBER((J21/D21)*100),(J21/D21)*100,"-")</f>
        <v>27.180604045381</v>
      </c>
      <c r="L21" s="56"/>
      <c r="M21" s="7" t="s">
        <v>53</v>
      </c>
      <c r="N21" s="7"/>
      <c r="O21" s="24"/>
      <c r="P21" s="65"/>
      <c r="Q21" s="65"/>
      <c r="R21" s="70"/>
      <c r="S21" s="70"/>
      <c r="T21" s="65"/>
      <c r="U21" s="70"/>
      <c r="V21" s="78"/>
      <c r="W21" s="70"/>
      <c r="X21" s="56"/>
    </row>
    <row r="22" spans="1:24" ht="16.9" customHeight="1">
      <c r="A22" s="7"/>
      <c r="B22" s="7" t="s">
        <v>21</v>
      </c>
      <c r="C22" s="23"/>
      <c r="D22" s="29">
        <v>1439274000</v>
      </c>
      <c r="E22" s="29">
        <v>98420000</v>
      </c>
      <c r="F22" s="34"/>
      <c r="G22" s="39">
        <v>600876000</v>
      </c>
      <c r="H22" s="29">
        <v>104836853</v>
      </c>
      <c r="I22" s="34"/>
      <c r="J22" s="39">
        <v>513000766</v>
      </c>
      <c r="K22" s="52">
        <f>IF(ISNUMBER((J22/D22)*100),(J22/D22)*100,"-")</f>
        <v>35.6430232186505</v>
      </c>
      <c r="L22" s="56"/>
      <c r="M22" s="7" t="s">
        <v>54</v>
      </c>
      <c r="N22" s="7"/>
      <c r="O22" s="23"/>
      <c r="P22" s="29">
        <v>0</v>
      </c>
      <c r="Q22" s="29">
        <v>0</v>
      </c>
      <c r="R22" s="69"/>
      <c r="S22" s="69">
        <v>0</v>
      </c>
      <c r="T22" s="29">
        <v>0</v>
      </c>
      <c r="U22" s="69"/>
      <c r="V22" s="39">
        <v>0</v>
      </c>
      <c r="W22" s="53" t="s">
        <v>46</v>
      </c>
      <c r="X22" s="56"/>
    </row>
    <row r="23" spans="1:24" ht="16.9" customHeight="1">
      <c r="A23" s="7"/>
      <c r="B23" s="7" t="s">
        <v>22</v>
      </c>
      <c r="C23" s="23"/>
      <c r="D23" s="29">
        <v>968935000</v>
      </c>
      <c r="E23" s="29">
        <v>60528000</v>
      </c>
      <c r="F23" s="34"/>
      <c r="G23" s="39">
        <v>673968000</v>
      </c>
      <c r="H23" s="29">
        <v>179570614</v>
      </c>
      <c r="I23" s="34"/>
      <c r="J23" s="39">
        <v>514530021</v>
      </c>
      <c r="K23" s="52">
        <f>IF(ISNUMBER((J23/D23)*100),(J23/D23)*100,"-")</f>
        <v>53.1026354709036</v>
      </c>
      <c r="L23" s="56"/>
      <c r="M23" s="7" t="s">
        <v>55</v>
      </c>
      <c r="N23" s="7"/>
      <c r="O23" s="23"/>
      <c r="P23" s="29">
        <v>0</v>
      </c>
      <c r="Q23" s="29">
        <v>0</v>
      </c>
      <c r="R23" s="69"/>
      <c r="S23" s="69">
        <v>0</v>
      </c>
      <c r="T23" s="29">
        <v>0</v>
      </c>
      <c r="U23" s="69"/>
      <c r="V23" s="39">
        <v>0</v>
      </c>
      <c r="W23" s="53" t="s">
        <v>46</v>
      </c>
      <c r="X23" s="56"/>
    </row>
    <row r="24" spans="1:24" ht="16.9" customHeight="1">
      <c r="A24" s="7"/>
      <c r="B24" s="7" t="s">
        <v>23</v>
      </c>
      <c r="C24" s="23"/>
      <c r="D24" s="29">
        <v>51802351000</v>
      </c>
      <c r="E24" s="29">
        <v>4941482000</v>
      </c>
      <c r="F24" s="34"/>
      <c r="G24" s="39">
        <v>23114382000</v>
      </c>
      <c r="H24" s="29">
        <v>3996473024</v>
      </c>
      <c r="I24" s="34"/>
      <c r="J24" s="39">
        <v>21313492293</v>
      </c>
      <c r="K24" s="52">
        <f>IF(ISNUMBER((J24/D24)*100),(J24/D24)*100,"-")</f>
        <v>41.1438706575306</v>
      </c>
      <c r="L24" s="56"/>
      <c r="M24" s="7" t="s">
        <v>51</v>
      </c>
      <c r="N24" s="7"/>
      <c r="O24" s="23"/>
      <c r="P24" s="29">
        <f>P25</f>
        <v>0</v>
      </c>
      <c r="Q24" s="29">
        <f>Q25+Q26</f>
        <v>0</v>
      </c>
      <c r="R24" s="69"/>
      <c r="S24" s="69">
        <f>S25+S26</f>
        <v>0</v>
      </c>
      <c r="T24" s="29">
        <f>T25+T26</f>
        <v>0</v>
      </c>
      <c r="U24" s="69"/>
      <c r="V24" s="39">
        <f>V25+V26</f>
        <v>0</v>
      </c>
      <c r="W24" s="53" t="s">
        <v>46</v>
      </c>
      <c r="X24" s="56"/>
    </row>
    <row r="25" spans="1:24" ht="16.9" customHeight="1">
      <c r="A25" s="7"/>
      <c r="B25" s="7" t="s">
        <v>24</v>
      </c>
      <c r="C25" s="24"/>
      <c r="D25" s="29">
        <v>1084478000</v>
      </c>
      <c r="E25" s="29">
        <v>120496000</v>
      </c>
      <c r="F25" s="35"/>
      <c r="G25" s="39">
        <v>409948000</v>
      </c>
      <c r="H25" s="29">
        <v>71740639</v>
      </c>
      <c r="I25" s="35"/>
      <c r="J25" s="39">
        <v>252444326</v>
      </c>
      <c r="K25" s="52">
        <f>IF(ISNUMBER((J25/D25)*100),(J25/D25)*100,"-")</f>
        <v>23.2779573214026</v>
      </c>
      <c r="L25" s="56"/>
      <c r="M25" s="7"/>
      <c r="N25" s="7" t="s">
        <v>78</v>
      </c>
      <c r="O25" s="23"/>
      <c r="P25" s="29">
        <v>0</v>
      </c>
      <c r="Q25" s="29">
        <v>0</v>
      </c>
      <c r="R25" s="69"/>
      <c r="S25" s="69">
        <v>0</v>
      </c>
      <c r="T25" s="29">
        <v>0</v>
      </c>
      <c r="U25" s="69"/>
      <c r="V25" s="39">
        <v>0</v>
      </c>
      <c r="W25" s="53" t="s">
        <v>46</v>
      </c>
      <c r="X25" s="56"/>
    </row>
    <row r="26" spans="1:24" ht="16.9" customHeight="1">
      <c r="A26" s="7"/>
      <c r="B26" s="7" t="s">
        <v>25</v>
      </c>
      <c r="C26" s="24"/>
      <c r="D26" s="29">
        <v>8566972000</v>
      </c>
      <c r="E26" s="29">
        <v>2266128000</v>
      </c>
      <c r="F26" s="35"/>
      <c r="G26" s="39">
        <v>4314672000</v>
      </c>
      <c r="H26" s="29">
        <v>163518222</v>
      </c>
      <c r="I26" s="35"/>
      <c r="J26" s="39">
        <v>671836508</v>
      </c>
      <c r="K26" s="52">
        <f>IF(ISNUMBER((J26/D26)*100),(J26/D26)*100,"-")</f>
        <v>7.84216999892144</v>
      </c>
      <c r="L26" s="56"/>
      <c r="M26" s="7"/>
      <c r="N26" s="7" t="s">
        <v>79</v>
      </c>
      <c r="O26" s="23"/>
      <c r="P26" s="29">
        <v>0</v>
      </c>
      <c r="Q26" s="29">
        <v>0</v>
      </c>
      <c r="R26" s="69"/>
      <c r="S26" s="69">
        <v>0</v>
      </c>
      <c r="T26" s="29">
        <v>0</v>
      </c>
      <c r="U26" s="69"/>
      <c r="V26" s="39">
        <v>0</v>
      </c>
      <c r="W26" s="53" t="s">
        <v>46</v>
      </c>
      <c r="X26" s="83"/>
    </row>
    <row r="27" spans="1:24" ht="16.9" customHeight="1">
      <c r="A27" s="7"/>
      <c r="B27" s="7" t="s">
        <v>26</v>
      </c>
      <c r="C27" s="24"/>
      <c r="D27" s="29">
        <v>8561750000</v>
      </c>
      <c r="E27" s="29">
        <v>1923530000</v>
      </c>
      <c r="F27" s="35"/>
      <c r="G27" s="39">
        <v>3091573225</v>
      </c>
      <c r="H27" s="29">
        <v>91675395</v>
      </c>
      <c r="I27" s="35"/>
      <c r="J27" s="39">
        <v>285984669</v>
      </c>
      <c r="K27" s="52">
        <f>IF(ISNUMBER((J27/D27)*100),(J27/D27)*100,"-")</f>
        <v>3.34025951470202</v>
      </c>
      <c r="L27" s="56"/>
      <c r="M27" s="7" t="s">
        <v>52</v>
      </c>
      <c r="N27" s="7"/>
      <c r="O27" s="24"/>
      <c r="P27" s="29">
        <f>P22-P23+P24</f>
        <v>0</v>
      </c>
      <c r="Q27" s="29">
        <f>Q22-Q23+Q24</f>
        <v>0</v>
      </c>
      <c r="R27" s="70"/>
      <c r="S27" s="69">
        <f>S22-S23+S24</f>
        <v>0</v>
      </c>
      <c r="T27" s="29">
        <f>T22-T23+T24</f>
        <v>0</v>
      </c>
      <c r="U27" s="70"/>
      <c r="V27" s="39">
        <f>V22-V23+V24</f>
        <v>0</v>
      </c>
      <c r="W27" s="53" t="s">
        <v>46</v>
      </c>
      <c r="X27" s="83"/>
    </row>
    <row r="28" spans="1:24" ht="16.9" customHeight="1">
      <c r="A28" s="7"/>
      <c r="B28" s="7" t="s">
        <v>27</v>
      </c>
      <c r="C28" s="23"/>
      <c r="D28" s="29">
        <v>1459017000</v>
      </c>
      <c r="E28" s="29">
        <v>91275000</v>
      </c>
      <c r="F28" s="34"/>
      <c r="G28" s="39">
        <v>434100000</v>
      </c>
      <c r="H28" s="29">
        <v>54733899</v>
      </c>
      <c r="I28" s="34"/>
      <c r="J28" s="39">
        <v>245593107</v>
      </c>
      <c r="K28" s="52">
        <f>IF(ISNUMBER((J28/D28)*100),(J28/D28)*100,"-")</f>
        <v>16.8327789874964</v>
      </c>
      <c r="L28" s="56"/>
      <c r="M28" s="7" t="s">
        <v>56</v>
      </c>
      <c r="N28" s="7"/>
      <c r="O28" s="24"/>
      <c r="P28" s="65"/>
      <c r="Q28" s="65"/>
      <c r="R28" s="70"/>
      <c r="S28" s="70"/>
      <c r="T28" s="65"/>
      <c r="U28" s="70"/>
      <c r="V28" s="78"/>
      <c r="W28" s="70"/>
      <c r="X28" s="83"/>
    </row>
    <row r="29" spans="1:24" ht="16.9" customHeight="1">
      <c r="A29" s="7"/>
      <c r="B29" s="7" t="s">
        <v>28</v>
      </c>
      <c r="C29" s="23"/>
      <c r="D29" s="29">
        <v>2220760000</v>
      </c>
      <c r="E29" s="29">
        <v>157571000</v>
      </c>
      <c r="F29" s="34"/>
      <c r="G29" s="39">
        <v>736416000</v>
      </c>
      <c r="H29" s="29">
        <v>157282711</v>
      </c>
      <c r="I29" s="34"/>
      <c r="J29" s="39">
        <v>476026903</v>
      </c>
      <c r="K29" s="52">
        <f>IF(ISNUMBER((J29/D29)*100),(J29/D29)*100,"-")</f>
        <v>21.4353150723176</v>
      </c>
      <c r="L29" s="56"/>
      <c r="M29" s="7" t="s">
        <v>57</v>
      </c>
      <c r="N29" s="7"/>
      <c r="O29" s="24"/>
      <c r="P29" s="29">
        <v>13470700977</v>
      </c>
      <c r="Q29" s="29">
        <v>0</v>
      </c>
      <c r="R29" s="69"/>
      <c r="S29" s="69">
        <v>0</v>
      </c>
      <c r="T29" s="29">
        <v>225782223</v>
      </c>
      <c r="U29" s="69"/>
      <c r="V29" s="39">
        <v>871665651</v>
      </c>
      <c r="W29" s="52">
        <f>IF(ISNUMBER((V29/P29)*100),(V29/P29)*100,"-")</f>
        <v>6.47082622120623</v>
      </c>
      <c r="X29" s="56"/>
    </row>
    <row r="30" spans="1:24" ht="16.9" customHeight="1">
      <c r="A30" s="7"/>
      <c r="B30" s="7" t="s">
        <v>29</v>
      </c>
      <c r="C30" s="23"/>
      <c r="D30" s="29">
        <v>997443000</v>
      </c>
      <c r="E30" s="29">
        <v>273648000</v>
      </c>
      <c r="F30" s="34"/>
      <c r="G30" s="39">
        <v>442557000</v>
      </c>
      <c r="H30" s="29">
        <v>27890920</v>
      </c>
      <c r="I30" s="34"/>
      <c r="J30" s="39">
        <v>138385617</v>
      </c>
      <c r="K30" s="52">
        <f>IF(ISNUMBER((J30/D30)*100),(J30/D30)*100,"-")</f>
        <v>13.8740376141795</v>
      </c>
      <c r="L30" s="56"/>
      <c r="M30" s="7" t="s">
        <v>58</v>
      </c>
      <c r="N30" s="7"/>
      <c r="O30" s="23"/>
      <c r="P30" s="29">
        <v>19820122190</v>
      </c>
      <c r="Q30" s="29">
        <v>0</v>
      </c>
      <c r="R30" s="69"/>
      <c r="S30" s="69">
        <v>0</v>
      </c>
      <c r="T30" s="29">
        <v>957732517</v>
      </c>
      <c r="U30" s="69"/>
      <c r="V30" s="39">
        <v>4464500260</v>
      </c>
      <c r="W30" s="52">
        <f>IF(ISNUMBER((V30/P30)*100),(V30/P30)*100,"-")</f>
        <v>22.525089488361</v>
      </c>
      <c r="X30" s="56"/>
    </row>
    <row r="31" spans="1:24" ht="16.9" customHeight="1">
      <c r="A31" s="7"/>
      <c r="B31" s="7" t="s">
        <v>30</v>
      </c>
      <c r="C31" s="24"/>
      <c r="D31" s="29">
        <v>15616012000</v>
      </c>
      <c r="E31" s="29">
        <v>1473299000</v>
      </c>
      <c r="F31" s="35"/>
      <c r="G31" s="39">
        <v>5690706000</v>
      </c>
      <c r="H31" s="29">
        <v>1158214688</v>
      </c>
      <c r="I31" s="35"/>
      <c r="J31" s="39">
        <v>3357892813</v>
      </c>
      <c r="K31" s="52">
        <f>IF(ISNUMBER((J31/D31)*100),(J31/D31)*100,"-")</f>
        <v>21.50288314968</v>
      </c>
      <c r="L31" s="56"/>
      <c r="M31" s="7" t="s">
        <v>59</v>
      </c>
      <c r="N31" s="7"/>
      <c r="O31" s="23"/>
      <c r="P31" s="29">
        <v>27818344182</v>
      </c>
      <c r="Q31" s="29">
        <v>0</v>
      </c>
      <c r="R31" s="69"/>
      <c r="S31" s="69">
        <v>0</v>
      </c>
      <c r="T31" s="29">
        <v>0</v>
      </c>
      <c r="U31" s="69"/>
      <c r="V31" s="39">
        <v>0</v>
      </c>
      <c r="W31" s="80" t="s">
        <v>46</v>
      </c>
      <c r="X31" s="56"/>
    </row>
    <row r="32" spans="1:24" ht="16.9" customHeight="1">
      <c r="A32" s="7"/>
      <c r="B32" s="7" t="s">
        <v>31</v>
      </c>
      <c r="C32" s="23"/>
      <c r="D32" s="29">
        <v>465733000</v>
      </c>
      <c r="E32" s="29">
        <v>38531000</v>
      </c>
      <c r="F32" s="34"/>
      <c r="G32" s="39">
        <v>179086000</v>
      </c>
      <c r="H32" s="29">
        <v>37979710</v>
      </c>
      <c r="I32" s="34"/>
      <c r="J32" s="39">
        <v>134826919</v>
      </c>
      <c r="K32" s="52">
        <f>IF(ISNUMBER((J32/D32)*100),(J32/D32)*100,"-")</f>
        <v>28.949402125252</v>
      </c>
      <c r="L32" s="56"/>
      <c r="M32" s="7" t="s">
        <v>60</v>
      </c>
      <c r="N32" s="7"/>
      <c r="O32" s="23"/>
      <c r="P32" s="29">
        <v>0</v>
      </c>
      <c r="Q32" s="29">
        <v>0</v>
      </c>
      <c r="R32" s="69"/>
      <c r="S32" s="69">
        <v>0</v>
      </c>
      <c r="T32" s="29">
        <v>61957830</v>
      </c>
      <c r="U32" s="69"/>
      <c r="V32" s="39">
        <v>186799596</v>
      </c>
      <c r="W32" s="53" t="s">
        <v>46</v>
      </c>
      <c r="X32" s="83"/>
    </row>
    <row r="33" spans="1:24" ht="16.9" customHeight="1">
      <c r="A33" s="7"/>
      <c r="B33" s="7" t="s">
        <v>32</v>
      </c>
      <c r="C33" s="23"/>
      <c r="D33" s="29">
        <v>10643543000</v>
      </c>
      <c r="E33" s="29">
        <v>755909000</v>
      </c>
      <c r="F33" s="34"/>
      <c r="G33" s="39">
        <v>4966579000</v>
      </c>
      <c r="H33" s="29">
        <v>781661426</v>
      </c>
      <c r="I33" s="34"/>
      <c r="J33" s="39">
        <v>3829739648</v>
      </c>
      <c r="K33" s="52">
        <f>IF(ISNUMBER((J33/D33)*100),(J33/D33)*100,"-")</f>
        <v>35.9818121465756</v>
      </c>
      <c r="L33" s="56"/>
      <c r="M33" s="7" t="s">
        <v>61</v>
      </c>
      <c r="N33" s="7"/>
      <c r="O33" s="24"/>
      <c r="P33" s="29">
        <f>((P29-P30)+P31)-P32</f>
        <v>21468922969</v>
      </c>
      <c r="Q33" s="29">
        <f>((Q29-Q30)+Q31)-Q32</f>
        <v>0</v>
      </c>
      <c r="R33" s="69"/>
      <c r="S33" s="69">
        <f>((S29-S30)+S31)-S32</f>
        <v>0</v>
      </c>
      <c r="T33" s="66">
        <f>((T29-T30)+T31)-T32</f>
        <v>-793908124</v>
      </c>
      <c r="U33" s="69"/>
      <c r="V33" s="77">
        <f>((V29-V30)+V31)-V32</f>
        <v>-3779634205</v>
      </c>
      <c r="W33" s="53" t="s">
        <v>46</v>
      </c>
      <c r="X33" s="56"/>
    </row>
    <row r="34" spans="1:24" ht="16.9" customHeight="1">
      <c r="A34" s="7"/>
      <c r="B34" s="7" t="s">
        <v>33</v>
      </c>
      <c r="C34" s="23"/>
      <c r="D34" s="29">
        <v>2598545000</v>
      </c>
      <c r="E34" s="29">
        <v>217204000</v>
      </c>
      <c r="F34" s="34"/>
      <c r="G34" s="39">
        <v>1208408000</v>
      </c>
      <c r="H34" s="29">
        <v>306159124</v>
      </c>
      <c r="I34" s="34"/>
      <c r="J34" s="39">
        <v>1010194285</v>
      </c>
      <c r="K34" s="52">
        <f>IF(ISNUMBER((J34/D34)*100),(J34/D34)*100,"-")</f>
        <v>38.8753816077844</v>
      </c>
      <c r="L34" s="56"/>
      <c r="M34" s="7" t="s">
        <v>62</v>
      </c>
      <c r="N34" s="7"/>
      <c r="O34" s="23"/>
      <c r="P34" s="29"/>
      <c r="Q34" s="29"/>
      <c r="R34" s="69"/>
      <c r="S34" s="69"/>
      <c r="T34" s="29"/>
      <c r="U34" s="69"/>
      <c r="V34" s="39"/>
      <c r="W34" s="80"/>
      <c r="X34" s="56"/>
    </row>
    <row r="35" spans="1:24" ht="16.9" customHeight="1">
      <c r="A35" s="7"/>
      <c r="B35" s="7" t="s">
        <v>34</v>
      </c>
      <c r="C35" s="23"/>
      <c r="D35" s="29">
        <v>5056002000</v>
      </c>
      <c r="E35" s="29">
        <v>450374000</v>
      </c>
      <c r="F35" s="34"/>
      <c r="G35" s="39">
        <v>2386604000</v>
      </c>
      <c r="H35" s="29">
        <v>412124106</v>
      </c>
      <c r="I35" s="34"/>
      <c r="J35" s="39">
        <v>1729280141</v>
      </c>
      <c r="K35" s="52">
        <f>IF(ISNUMBER((J35/D35)*100),(J35/D35)*100,"-")</f>
        <v>34.2025209048572</v>
      </c>
      <c r="L35" s="56"/>
      <c r="M35" s="7" t="s">
        <v>54</v>
      </c>
      <c r="N35" s="7"/>
      <c r="O35" s="23"/>
      <c r="P35" s="29">
        <f>(((D8+P18)+P22)+P29)+P31+P19+P24</f>
        <v>280699367159</v>
      </c>
      <c r="Q35" s="29">
        <f>(((E8+Q18)+Q22)+Q29)+Q31+Q19+Q24</f>
        <v>13487040400</v>
      </c>
      <c r="R35" s="34"/>
      <c r="S35" s="39">
        <f>(((G8+S18)+S22)+S29)+S31+S19+S24</f>
        <v>36053779000</v>
      </c>
      <c r="T35" s="29">
        <f>(((H8+T18)+T22)+T29)+T31+T19+T24</f>
        <v>19068509733</v>
      </c>
      <c r="U35" s="34"/>
      <c r="V35" s="39">
        <f>(((J8+V18)+V22)+V29)+V31+V19+V24</f>
        <v>90234772577</v>
      </c>
      <c r="W35" s="52">
        <f>IF(ISNUMBER((V35/P35)*100),(V35/P35)*100,"-")</f>
        <v>32.146411119583</v>
      </c>
      <c r="X35" s="56"/>
    </row>
    <row r="36" spans="1:24" ht="16.9" customHeight="1">
      <c r="A36" s="7"/>
      <c r="B36" s="7" t="s">
        <v>35</v>
      </c>
      <c r="C36" s="23"/>
      <c r="D36" s="29">
        <v>5675373000</v>
      </c>
      <c r="E36" s="29">
        <v>477782000</v>
      </c>
      <c r="F36" s="34"/>
      <c r="G36" s="39">
        <v>2092531000</v>
      </c>
      <c r="H36" s="29">
        <v>354946655</v>
      </c>
      <c r="I36" s="34"/>
      <c r="J36" s="39">
        <v>1645297839</v>
      </c>
      <c r="K36" s="52">
        <f>IF(ISNUMBER((J36/D36)*100),(J36/D36)*100,"-")</f>
        <v>28.9901269749142</v>
      </c>
      <c r="L36" s="56"/>
      <c r="M36" s="7" t="s">
        <v>55</v>
      </c>
      <c r="N36" s="7"/>
      <c r="O36" s="23"/>
      <c r="P36" s="29">
        <f>(((D19+P17)+P23)+P30)+P32</f>
        <v>259230444190</v>
      </c>
      <c r="Q36" s="29">
        <f>(((E19+Q17)+Q23)+Q30)+Q32</f>
        <v>15044860000</v>
      </c>
      <c r="R36" s="69"/>
      <c r="S36" s="69">
        <f>(((G19+S17)+S23)+S30)+S32</f>
        <v>58241870809</v>
      </c>
      <c r="T36" s="29">
        <f>(((H19+T17)+T23)+T30)+T32</f>
        <v>16617895575</v>
      </c>
      <c r="U36" s="69"/>
      <c r="V36" s="39">
        <f>(((J19+V17)+V23)+V30)+V32</f>
        <v>99431879620</v>
      </c>
      <c r="W36" s="52">
        <f>IF(ISNUMBER((V36/P36)*100),(V36/P36)*100,"-")</f>
        <v>38.3565595201166</v>
      </c>
      <c r="X36" s="56"/>
    </row>
    <row r="37" spans="1:24" ht="16.9" customHeight="1">
      <c r="A37" s="8"/>
      <c r="B37" s="8" t="s">
        <v>36</v>
      </c>
      <c r="C37" s="25"/>
      <c r="D37" s="30">
        <v>1864239584</v>
      </c>
      <c r="E37" s="30">
        <v>144923000</v>
      </c>
      <c r="F37" s="36"/>
      <c r="G37" s="40">
        <v>612730584</v>
      </c>
      <c r="H37" s="30">
        <v>88397285</v>
      </c>
      <c r="I37" s="36"/>
      <c r="J37" s="40">
        <v>388477992</v>
      </c>
      <c r="K37" s="54">
        <f>IF(ISNUMBER((J37/D37)*100),(J37/D37)*100,"-")</f>
        <v>20.8384155842493</v>
      </c>
      <c r="L37" s="57"/>
      <c r="M37" s="8" t="s">
        <v>63</v>
      </c>
      <c r="N37" s="8"/>
      <c r="O37" s="25"/>
      <c r="P37" s="30">
        <f>P35-P36</f>
        <v>21468922969</v>
      </c>
      <c r="Q37" s="67">
        <f>Q35-Q36</f>
        <v>-1557819600</v>
      </c>
      <c r="R37" s="73"/>
      <c r="S37" s="75">
        <f>S35-S36</f>
        <v>-22188091809</v>
      </c>
      <c r="T37" s="67">
        <f>T35-T36</f>
        <v>2450614158</v>
      </c>
      <c r="U37" s="73"/>
      <c r="V37" s="79">
        <f>V35-V36</f>
        <v>-9197107043</v>
      </c>
      <c r="W37" s="81" t="s">
        <v>46</v>
      </c>
      <c r="X37" s="57"/>
    </row>
    <row r="38" spans="1:24" ht="15" customHeight="1">
      <c r="A38" s="7"/>
      <c r="B38" s="18" t="s">
        <v>37</v>
      </c>
      <c r="C38" s="26"/>
      <c r="D38" s="26"/>
      <c r="E38" s="26"/>
      <c r="F38" s="26"/>
      <c r="G38" s="26"/>
      <c r="H38" s="26"/>
      <c r="I38" s="45"/>
      <c r="J38" s="26"/>
      <c r="K38" s="26"/>
      <c r="L38" s="58"/>
      <c r="M38" s="7"/>
      <c r="N38" s="19"/>
      <c r="O38" s="26"/>
      <c r="P38" s="26"/>
      <c r="Q38" s="26"/>
      <c r="R38" s="26"/>
      <c r="S38" s="26"/>
      <c r="T38" s="26"/>
      <c r="U38" s="45"/>
      <c r="V38" s="26" t="s">
        <v>83</v>
      </c>
      <c r="W38" s="26"/>
      <c r="X38" s="26"/>
    </row>
    <row r="39" spans="1:23" ht="15" customHeight="1">
      <c r="A39" s="5"/>
      <c r="B39" s="18"/>
      <c r="C39" s="19"/>
      <c r="D39" s="5"/>
      <c r="E39" s="5"/>
      <c r="F39" s="5"/>
      <c r="G39" s="41"/>
      <c r="H39" s="43"/>
      <c r="I39" s="45"/>
      <c r="J39" s="5"/>
      <c r="K39" s="5"/>
      <c r="L39" s="19"/>
      <c r="M39" s="5" t="s">
        <v>64</v>
      </c>
      <c r="N39" s="19"/>
      <c r="O39" s="19"/>
      <c r="P39" s="5" t="s">
        <v>80</v>
      </c>
      <c r="Q39" s="5"/>
      <c r="R39" s="5"/>
      <c r="S39" s="41" t="s">
        <v>81</v>
      </c>
      <c r="T39" s="43"/>
      <c r="U39" s="45"/>
      <c r="V39" s="5" t="s">
        <v>84</v>
      </c>
      <c r="W39" s="5"/>
    </row>
    <row r="40" spans="1:24" ht="15" customHeight="1">
      <c r="A40" s="5"/>
      <c r="B40" s="18"/>
      <c r="C40" s="19"/>
      <c r="D40" s="5"/>
      <c r="E40" s="5"/>
      <c r="F40" s="5"/>
      <c r="G40" s="41"/>
      <c r="H40" s="44"/>
      <c r="I40" s="45"/>
      <c r="J40" s="5"/>
      <c r="K40" s="5"/>
      <c r="L40" s="59"/>
      <c r="M40" s="5"/>
      <c r="N40" s="19"/>
      <c r="O40" s="19"/>
      <c r="P40" s="5"/>
      <c r="Q40" s="5"/>
      <c r="R40" s="5"/>
      <c r="S40" s="41" t="s">
        <v>82</v>
      </c>
      <c r="T40" s="44"/>
      <c r="U40" s="45"/>
      <c r="V40" s="5"/>
      <c r="W40" s="5"/>
      <c r="X40" s="59"/>
    </row>
    <row r="41" spans="1:24" ht="15" customHeight="1">
      <c r="A41" s="9"/>
      <c r="B41" s="18"/>
      <c r="C41" s="19"/>
      <c r="D41" s="19"/>
      <c r="E41" s="19"/>
      <c r="F41" s="19"/>
      <c r="G41" s="19"/>
      <c r="H41" s="19"/>
      <c r="I41" s="46"/>
      <c r="J41" s="7"/>
      <c r="K41" s="7"/>
      <c r="L41" s="7"/>
      <c r="M41" s="9" t="s">
        <v>65</v>
      </c>
      <c r="N41" s="19"/>
      <c r="O41" s="19"/>
      <c r="P41" s="19"/>
      <c r="Q41" s="19"/>
      <c r="R41" s="19"/>
      <c r="S41" s="19"/>
      <c r="T41" s="19"/>
      <c r="U41" s="46"/>
      <c r="V41" s="7"/>
      <c r="W41" s="7"/>
      <c r="X41" s="7"/>
    </row>
    <row r="42" spans="1:24" ht="15" customHeight="1">
      <c r="A42" s="10"/>
      <c r="B42" s="18"/>
      <c r="C42" s="19"/>
      <c r="D42" s="19"/>
      <c r="E42" s="19"/>
      <c r="F42" s="19"/>
      <c r="G42" s="19"/>
      <c r="H42" s="19"/>
      <c r="I42" s="45"/>
      <c r="J42" s="45"/>
      <c r="K42" s="45"/>
      <c r="L42" s="45"/>
      <c r="M42" s="10" t="s">
        <v>66</v>
      </c>
      <c r="N42" s="19"/>
      <c r="O42" s="19"/>
      <c r="P42" s="19"/>
      <c r="Q42" s="19"/>
      <c r="R42" s="19"/>
      <c r="S42" s="19"/>
      <c r="T42" s="19"/>
      <c r="U42" s="45"/>
      <c r="V42" s="45"/>
      <c r="W42" s="45"/>
      <c r="X42" s="45"/>
    </row>
    <row r="43" spans="1:24" ht="15">
      <c r="A43" s="10"/>
      <c r="B43" s="18"/>
      <c r="C43" s="19"/>
      <c r="D43" s="19"/>
      <c r="E43" s="19"/>
      <c r="F43" s="19"/>
      <c r="G43" s="19"/>
      <c r="H43" s="19"/>
      <c r="I43" s="45"/>
      <c r="J43" s="45"/>
      <c r="K43" s="45"/>
      <c r="L43" s="45"/>
      <c r="M43" s="10" t="s">
        <v>67</v>
      </c>
      <c r="N43" s="19"/>
      <c r="O43" s="19"/>
      <c r="P43" s="19"/>
      <c r="Q43" s="19"/>
      <c r="R43" s="19"/>
      <c r="S43" s="19"/>
      <c r="T43" s="19"/>
      <c r="U43" s="45"/>
      <c r="V43" s="45"/>
      <c r="W43" s="45"/>
      <c r="X43" s="45"/>
    </row>
    <row r="44" spans="1:24" ht="15">
      <c r="A44" s="10"/>
      <c r="B44" s="18"/>
      <c r="C44" s="19"/>
      <c r="D44" s="19"/>
      <c r="E44" s="19"/>
      <c r="F44" s="19"/>
      <c r="G44" s="19"/>
      <c r="H44" s="19"/>
      <c r="I44" s="45"/>
      <c r="J44" s="45"/>
      <c r="K44" s="45"/>
      <c r="L44" s="45"/>
      <c r="M44" s="10"/>
      <c r="N44" s="19"/>
      <c r="O44" s="19"/>
      <c r="P44" s="19"/>
      <c r="Q44" s="19"/>
      <c r="R44" s="19"/>
      <c r="S44" s="19"/>
      <c r="T44" s="19"/>
      <c r="U44" s="45"/>
      <c r="V44" s="45"/>
      <c r="W44" s="45"/>
      <c r="X44" s="45"/>
    </row>
    <row r="45" spans="2:21" ht="20.1" customHeight="1">
      <c r="B45" s="18"/>
      <c r="I45" s="4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7"/>
    </row>
    <row r="46" spans="1:13" ht="15">
      <c r="A46" s="1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1"/>
    </row>
    <row r="47" spans="1:13" ht="15">
      <c r="A47" s="1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1"/>
    </row>
    <row r="48" spans="1:13" ht="15">
      <c r="A48" s="1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1"/>
    </row>
    <row r="49" spans="1:13" ht="15">
      <c r="A49" s="1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1"/>
    </row>
    <row r="50" spans="1:13" ht="15">
      <c r="A50" s="1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1"/>
    </row>
    <row r="51" spans="1:13" ht="15">
      <c r="A51" s="1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1"/>
    </row>
    <row r="52" spans="1:13" ht="15">
      <c r="A52" s="1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1"/>
    </row>
    <row r="53" spans="1:13" ht="15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1"/>
    </row>
    <row r="54" spans="1:13" ht="15">
      <c r="A54" s="1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1"/>
    </row>
    <row r="55" spans="1:13" ht="15">
      <c r="A55" s="1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1"/>
    </row>
    <row r="56" spans="1:13" ht="15">
      <c r="A56" s="1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1"/>
    </row>
    <row r="57" spans="1:13" ht="15">
      <c r="A57" s="1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1"/>
    </row>
    <row r="58" spans="1:13" ht="15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1"/>
    </row>
    <row r="59" spans="1:13" ht="15">
      <c r="A59" s="1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1"/>
    </row>
    <row r="60" spans="1:13" ht="15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1"/>
    </row>
    <row r="61" spans="1:13" ht="15">
      <c r="A61" s="1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1"/>
    </row>
    <row r="62" spans="1:13" ht="15">
      <c r="A62" s="1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1"/>
    </row>
    <row r="63" spans="1:13" ht="15">
      <c r="A63" s="1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1"/>
    </row>
    <row r="64" spans="1:13" ht="15">
      <c r="A64" s="1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1"/>
    </row>
    <row r="65" spans="1:13" ht="15">
      <c r="A65" s="1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1"/>
    </row>
    <row r="66" spans="1:13" ht="15">
      <c r="A66" s="1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1"/>
    </row>
    <row r="67" spans="1:13" ht="15">
      <c r="A67" s="1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1"/>
    </row>
    <row r="68" spans="1:13" ht="15">
      <c r="A68" s="1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1"/>
    </row>
    <row r="69" spans="1:13" ht="15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1"/>
    </row>
    <row r="70" spans="1:13" ht="15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1"/>
    </row>
    <row r="71" spans="1:13" ht="15">
      <c r="A71" s="1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"/>
    </row>
    <row r="72" spans="1:13" ht="15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"/>
    </row>
    <row r="73" spans="1:13" ht="15">
      <c r="A73" s="1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1"/>
    </row>
    <row r="74" spans="1:13" ht="15">
      <c r="A74" s="1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1"/>
    </row>
    <row r="75" spans="1:13" ht="15">
      <c r="A75" s="1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1"/>
    </row>
    <row r="76" spans="1:13" ht="15">
      <c r="A76" s="1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1"/>
    </row>
    <row r="77" spans="1:13" ht="15">
      <c r="A77" s="1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1"/>
    </row>
    <row r="78" spans="1:13" ht="15">
      <c r="A78" s="1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1"/>
    </row>
    <row r="79" spans="1:13" ht="15">
      <c r="A79" s="1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1"/>
    </row>
    <row r="80" spans="1:13" ht="15">
      <c r="A80" s="1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1"/>
    </row>
    <row r="81" spans="1:13" ht="15">
      <c r="A81" s="1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1"/>
    </row>
    <row r="82" spans="1:13" ht="15">
      <c r="A82" s="1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1"/>
    </row>
    <row r="83" spans="1:13" ht="15">
      <c r="A83" s="1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1"/>
    </row>
    <row r="84" spans="1:13" ht="15">
      <c r="A84" s="1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1"/>
    </row>
    <row r="85" spans="1:13" ht="15">
      <c r="A85" s="11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1"/>
    </row>
    <row r="86" spans="1:13" ht="15">
      <c r="A86" s="11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1"/>
    </row>
    <row r="87" spans="1:13" ht="15">
      <c r="A87" s="11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1"/>
    </row>
    <row r="88" spans="1:13" ht="15">
      <c r="A88" s="11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1"/>
    </row>
    <row r="89" spans="1:13" ht="15">
      <c r="A89" s="1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1"/>
    </row>
    <row r="90" spans="1:13" ht="15">
      <c r="A90" s="1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1"/>
    </row>
    <row r="91" spans="1:13" ht="15">
      <c r="A91" s="11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1"/>
    </row>
    <row r="92" spans="1:13" ht="15">
      <c r="A92" s="1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1"/>
    </row>
    <row r="93" spans="1:13" ht="15">
      <c r="A93" s="1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1"/>
    </row>
    <row r="94" spans="1:13" ht="15">
      <c r="A94" s="1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1"/>
    </row>
    <row r="95" spans="1:13" ht="15">
      <c r="A95" s="1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1"/>
    </row>
    <row r="96" spans="1:13" ht="15">
      <c r="A96" s="1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1"/>
    </row>
    <row r="97" spans="1:13" ht="15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1"/>
    </row>
    <row r="98" spans="1:13" ht="15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1"/>
    </row>
    <row r="99" spans="1:13" ht="15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1"/>
    </row>
  </sheetData>
  <mergeCells count="34"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  <mergeCell ref="A5:C6"/>
    <mergeCell ref="K5:L6"/>
    <mergeCell ref="I6:J6"/>
    <mergeCell ref="F6:G6"/>
    <mergeCell ref="H5:J5"/>
    <mergeCell ref="E5:G5"/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</mergeCells>
  <printOptions/>
  <pageMargins left="0.708661417322835" right="0.708661417322835" top="0.748031496062992" bottom="0.748031496062992" header="0.31496062992126" footer="0.31496062992126"/>
  <pageSetup fitToHeight="0" fitToWidth="2" horizontalDpi="600" verticalDpi="600" orientation="landscape" paperSize="9" scale="66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