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410" activeTab="0"/>
  </bookViews>
  <sheets>
    <sheet name="表" sheetId="1" r:id="rId1"/>
  </sheets>
  <definedNames>
    <definedName name="_xlnm.Print_Area" localSheetId="0">'表'!$A$1:$X$42</definedName>
  </definedNames>
  <calcPr calcId="152511"/>
</workbook>
</file>

<file path=xl/sharedStrings.xml><?xml version="1.0" encoding="utf-8"?>
<sst xmlns="http://schemas.openxmlformats.org/spreadsheetml/2006/main" count="124" uniqueCount="84">
  <si>
    <t>公 開 類</t>
  </si>
  <si>
    <t>月    報</t>
  </si>
  <si>
    <t>科　　目</t>
  </si>
  <si>
    <t>甲、總預算部分：</t>
  </si>
  <si>
    <t>　一、歲入</t>
  </si>
  <si>
    <t>　二、歲出</t>
  </si>
  <si>
    <t>2~11月於次月底編送；12月及1月於3月15日編送</t>
  </si>
  <si>
    <t>中華民國109年度6月</t>
  </si>
  <si>
    <t>稅課收入</t>
  </si>
  <si>
    <t>工程受益費收入</t>
  </si>
  <si>
    <t>罰款及賠償收入</t>
  </si>
  <si>
    <t>規費收入</t>
  </si>
  <si>
    <t>信託管理收入</t>
  </si>
  <si>
    <t>財產收入</t>
  </si>
  <si>
    <t>營業盈餘及事業收入</t>
  </si>
  <si>
    <t>補助及協助收入</t>
  </si>
  <si>
    <t>捐獻及贈與收入</t>
  </si>
  <si>
    <t>其他收入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</si>
  <si>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</si>
  <si>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</si>
  <si>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</si>
  <si>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</si>
  <si>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</si>
  <si>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</si>
  <si>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</si>
  <si>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</si>
  <si>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</si>
  <si>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</si>
  <si>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</si>
  <si>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</si>
  <si>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</si>
  <si>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</si>
  <si>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</si>
  <si>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</si>
  <si>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</si>
  <si>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</si>
  <si>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 xml:space="preserve"> </t>
  </si>
  <si>
    <t>全年度預算數</t>
  </si>
  <si>
    <t>分配數</t>
  </si>
  <si>
    <t>本月</t>
  </si>
  <si>
    <t>累計</t>
  </si>
  <si>
    <t>實收實支數</t>
  </si>
  <si>
    <t>編製機關</t>
  </si>
  <si>
    <t>表    號</t>
  </si>
  <si>
    <t>累計實收實支數占
全年度預算數(%)</t>
  </si>
  <si>
    <t>--</t>
  </si>
  <si>
    <t>臺中市政府主計處</t>
  </si>
  <si>
    <t>20901-04-01-2</t>
  </si>
  <si>
    <t>單位：新臺幣元</t>
  </si>
  <si>
    <t>臺中市總預算及特別預算收支執行狀況（續1完）</t>
  </si>
  <si>
    <t xml:space="preserve">  三、融資調度部分</t>
  </si>
  <si>
    <t>　四、餘（＋）絀（－）</t>
  </si>
  <si>
    <t>乙、特別預算部分：</t>
  </si>
  <si>
    <t>　一、收入</t>
  </si>
  <si>
    <t>　二、支出</t>
  </si>
  <si>
    <t>丙、補收補付以前年度部分</t>
  </si>
  <si>
    <t>　一、以前年度收入</t>
  </si>
  <si>
    <t>　二、以前年度支出</t>
  </si>
  <si>
    <t xml:space="preserve">  三、以前年度公債及賒借收入</t>
  </si>
  <si>
    <t xml:space="preserve">  四、以前年度收入退還</t>
  </si>
  <si>
    <t>　五、餘（＋）絀（－）</t>
  </si>
  <si>
    <t>丁、綜計</t>
  </si>
  <si>
    <t>　三、餘（＋）絀（－）</t>
  </si>
  <si>
    <t>填表</t>
  </si>
  <si>
    <t>資料來源：由本處第五科依據總預算歲入歲出執行狀況月報表、總預算(特別預算)融資調度執行狀況月報表、特別預算歲入歲出執行狀況月報表彙編。</t>
  </si>
  <si>
    <t>填表說明：本表1式3份，1份送本處會計室，1份送本處第三科，1份自存。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</si>
  <si>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</si>
  <si>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</si>
  <si>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</si>
  <si>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</si>
  <si>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</si>
  <si>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</si>
  <si>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統籌支撥科目主管</t>
  </si>
  <si>
    <t>調整公務員工待遇準備主管</t>
  </si>
  <si>
    <t>第二預備金主管</t>
  </si>
  <si>
    <t>債務還本</t>
  </si>
  <si>
    <t>公債及賒借收入</t>
  </si>
  <si>
    <t>移用以前年度歲計賸餘</t>
  </si>
  <si>
    <t>審核</t>
  </si>
  <si>
    <t>業務主管人員</t>
  </si>
  <si>
    <t>主辦統計人員</t>
  </si>
  <si>
    <t>中華民國109年7月23日編製</t>
  </si>
  <si>
    <t>機關首長</t>
  </si>
  <si>
    <t>臺中市總預算及特別預算收支執行狀況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</si>
</sst>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-* #,##0_-;\-* #,##0_-;_-* &quot;－&quot;_-;_-@_-"/>
    <numFmt numFmtId="177" formatCode="_-* #,##0_-;\-* #,##0_-;_-* &quot; －&quot;_-;_-@_-"/>
    <numFmt numFmtId="178" formatCode="0_);[Red]\(0\)"/>
    <numFmt numFmtId="179" formatCode="_(* #,##0_);_(* \(#,##0\);_(* &quot;-&quot;_);_(@_)"/>
    <numFmt numFmtId="180" formatCode="#,##0.00_);\(#,##0.00\)"/>
    <numFmt numFmtId="181" formatCode="#,##0_ 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標楷體"/>
      <family val="4"/>
    </font>
    <font>
      <sz val="16"/>
      <color theme="1"/>
      <name val="標楷體"/>
      <family val="4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新細明體"/>
      <family val="1"/>
    </font>
    <font>
      <sz val="10"/>
      <color theme="1"/>
      <name val="標楷體"/>
      <family val="4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88">
    <xf numFmtId="0" fontId="0" fillId="0" borderId="0" xfId="0" applyNumberFormat="1" applyFont="1" applyFill="1" applyBorder="1" applyAlignment="1" applyProtection="1">
      <alignment/>
      <protection/>
    </xf>
    <xf numFmtId="176" fontId="3" fillId="0" borderId="1" xfId="20" applyNumberFormat="1" applyFont="1" applyBorder="1" applyAlignment="1">
      <alignment horizontal="center" vertical="center"/>
    </xf>
    <xf numFmtId="177" fontId="3" fillId="0" borderId="0" xfId="20" applyNumberFormat="1" applyFont="1" applyAlignment="1">
      <alignment horizontal="center" vertical="center"/>
    </xf>
    <xf numFmtId="0" fontId="3" fillId="0" borderId="0" xfId="20" applyFont="1"/>
    <xf numFmtId="0" fontId="3" fillId="0" borderId="2" xfId="20" applyFont="1" applyBorder="1"/>
    <xf numFmtId="176" fontId="3" fillId="0" borderId="0" xfId="20" applyNumberFormat="1" applyFont="1" applyAlignment="1">
      <alignment horizontal="left"/>
    </xf>
    <xf numFmtId="176" fontId="3" fillId="0" borderId="0" xfId="20" applyNumberFormat="1" applyFont="1" applyAlignment="1">
      <alignment horizontal="left" vertical="center"/>
    </xf>
    <xf numFmtId="176" fontId="5" fillId="0" borderId="0" xfId="20" applyNumberFormat="1" applyFont="1"/>
    <xf numFmtId="176" fontId="6" fillId="0" borderId="0" xfId="20" applyNumberFormat="1" applyFont="1" applyAlignment="1">
      <alignment horizontal="center" vertical="center"/>
    </xf>
    <xf numFmtId="49" fontId="3" fillId="0" borderId="2" xfId="20" applyNumberFormat="1" applyFont="1" applyBorder="1"/>
    <xf numFmtId="0" fontId="3" fillId="0" borderId="0" xfId="20" applyFont="1" applyAlignment="1">
      <alignment horizontal="left"/>
    </xf>
    <xf numFmtId="0" fontId="8" fillId="0" borderId="0" xfId="21" applyFont="1"/>
    <xf numFmtId="0" fontId="0" fillId="0" borderId="0" xfId="21" applyFont="1"/>
    <xf numFmtId="176" fontId="3" fillId="0" borderId="2" xfId="20" applyNumberFormat="1" applyFont="1" applyBorder="1" applyAlignment="1">
      <alignment horizontal="left" vertical="center"/>
    </xf>
    <xf numFmtId="178" fontId="3" fillId="0" borderId="3" xfId="20" applyNumberFormat="1" applyFont="1" applyBorder="1" applyAlignment="1">
      <alignment vertical="center" wrapText="1"/>
    </xf>
    <xf numFmtId="178" fontId="3" fillId="0" borderId="3" xfId="20" applyNumberFormat="1" applyFont="1" applyBorder="1" applyAlignment="1">
      <alignment vertical="center"/>
    </xf>
    <xf numFmtId="178" fontId="3" fillId="0" borderId="3" xfId="20" applyNumberFormat="1" applyFont="1" applyBorder="1" applyAlignment="1">
      <alignment horizontal="center" vertical="center"/>
    </xf>
    <xf numFmtId="178" fontId="3" fillId="0" borderId="4" xfId="20" applyNumberFormat="1" applyFont="1" applyBorder="1" applyAlignment="1">
      <alignment vertical="center"/>
    </xf>
    <xf numFmtId="176" fontId="3" fillId="0" borderId="0" xfId="20" applyNumberFormat="1" applyFont="1" applyAlignment="1">
      <alignment horizontal="right" vertical="center"/>
    </xf>
    <xf numFmtId="176" fontId="6" fillId="0" borderId="2" xfId="20" applyNumberFormat="1" applyFont="1" applyBorder="1" applyAlignment="1">
      <alignment horizontal="left" vertical="center"/>
    </xf>
    <xf numFmtId="3" fontId="3" fillId="0" borderId="5" xfId="20" applyNumberFormat="1" applyFont="1" applyBorder="1" applyAlignment="1">
      <alignment vertical="center" wrapText="1"/>
    </xf>
    <xf numFmtId="179" fontId="3" fillId="0" borderId="6" xfId="20" applyNumberFormat="1" applyFont="1" applyBorder="1" applyAlignment="1">
      <alignment vertical="center"/>
    </xf>
    <xf numFmtId="179" fontId="3" fillId="0" borderId="7" xfId="20" applyNumberFormat="1" applyFont="1" applyBorder="1" applyAlignment="1">
      <alignment vertical="center"/>
    </xf>
    <xf numFmtId="0" fontId="3" fillId="0" borderId="1" xfId="20" applyFont="1" applyBorder="1" applyAlignment="1">
      <alignment horizontal="center"/>
    </xf>
    <xf numFmtId="49" fontId="6" fillId="0" borderId="2" xfId="20" applyNumberFormat="1" applyFont="1" applyBorder="1" applyAlignment="1">
      <alignment horizontal="left" vertical="center"/>
    </xf>
    <xf numFmtId="3" fontId="3" fillId="0" borderId="8" xfId="20" applyNumberFormat="1" applyFont="1" applyBorder="1" applyAlignment="1">
      <alignment vertical="center" wrapText="1"/>
    </xf>
    <xf numFmtId="179" fontId="3" fillId="0" borderId="9" xfId="20" applyNumberFormat="1" applyFont="1" applyBorder="1" applyAlignment="1">
      <alignment vertical="center"/>
    </xf>
    <xf numFmtId="179" fontId="3" fillId="0" borderId="9" xfId="20" applyNumberFormat="1" applyFont="1" applyBorder="1" applyAlignment="1">
      <alignment horizontal="center" vertical="center"/>
    </xf>
    <xf numFmtId="179" fontId="3" fillId="0" borderId="10" xfId="20" applyNumberFormat="1" applyFont="1" applyBorder="1" applyAlignment="1">
      <alignment vertical="center"/>
    </xf>
    <xf numFmtId="3" fontId="3" fillId="0" borderId="11" xfId="20" applyNumberFormat="1" applyFont="1" applyBorder="1" applyAlignment="1">
      <alignment vertical="center" wrapText="1"/>
    </xf>
    <xf numFmtId="179" fontId="3" fillId="0" borderId="3" xfId="20" applyNumberFormat="1" applyFont="1" applyBorder="1" applyAlignment="1">
      <alignment vertical="center"/>
    </xf>
    <xf numFmtId="179" fontId="3" fillId="0" borderId="4" xfId="20" applyNumberFormat="1" applyFont="1" applyBorder="1" applyAlignment="1">
      <alignment vertical="center"/>
    </xf>
    <xf numFmtId="177" fontId="3" fillId="0" borderId="0" xfId="20" applyNumberFormat="1" applyFont="1" applyAlignment="1">
      <alignment horizontal="center" vertical="center" wrapText="1"/>
    </xf>
    <xf numFmtId="177" fontId="3" fillId="0" borderId="0" xfId="20" applyNumberFormat="1" applyFont="1" applyAlignment="1">
      <alignment wrapText="1"/>
    </xf>
    <xf numFmtId="177" fontId="3" fillId="0" borderId="0" xfId="20" applyNumberFormat="1" applyFont="1" applyAlignment="1">
      <alignment vertical="top" wrapText="1"/>
    </xf>
    <xf numFmtId="177" fontId="3" fillId="0" borderId="0" xfId="20" applyNumberFormat="1" applyFont="1" applyAlignment="1">
      <alignment horizontal="right" vertical="center"/>
    </xf>
    <xf numFmtId="177" fontId="3" fillId="0" borderId="0" xfId="20" applyNumberFormat="1" applyFont="1"/>
    <xf numFmtId="177" fontId="6" fillId="0" borderId="0" xfId="20" applyNumberFormat="1" applyFont="1"/>
    <xf numFmtId="3" fontId="3" fillId="0" borderId="0" xfId="20" applyNumberFormat="1" applyFont="1" applyAlignment="1">
      <alignment vertical="center" wrapText="1"/>
    </xf>
    <xf numFmtId="180" fontId="3" fillId="0" borderId="0" xfId="20" applyNumberFormat="1" applyFont="1" applyAlignment="1">
      <alignment horizontal="right" vertical="center"/>
    </xf>
    <xf numFmtId="179" fontId="3" fillId="0" borderId="9" xfId="20" applyNumberFormat="1" applyFont="1" applyBorder="1" applyAlignment="1">
      <alignment horizontal="right" vertical="center"/>
    </xf>
    <xf numFmtId="180" fontId="3" fillId="0" borderId="10" xfId="20" applyNumberFormat="1" applyFont="1" applyBorder="1" applyAlignment="1">
      <alignment horizontal="right" vertical="center"/>
    </xf>
    <xf numFmtId="49" fontId="3" fillId="0" borderId="1" xfId="20" applyNumberFormat="1" applyFont="1" applyBorder="1" applyAlignment="1">
      <alignment horizontal="center" vertical="center"/>
    </xf>
    <xf numFmtId="3" fontId="3" fillId="0" borderId="0" xfId="20" applyNumberFormat="1" applyFont="1" applyAlignment="1">
      <alignment vertical="center"/>
    </xf>
    <xf numFmtId="3" fontId="3" fillId="0" borderId="2" xfId="20" applyNumberFormat="1" applyFont="1" applyBorder="1" applyAlignment="1">
      <alignment vertical="center"/>
    </xf>
    <xf numFmtId="177" fontId="3" fillId="0" borderId="0" xfId="20" applyNumberFormat="1" applyFont="1" applyAlignment="1">
      <alignment vertical="center"/>
    </xf>
    <xf numFmtId="178" fontId="3" fillId="0" borderId="0" xfId="20" applyNumberFormat="1" applyFont="1" applyAlignment="1">
      <alignment vertical="center"/>
    </xf>
    <xf numFmtId="0" fontId="3" fillId="0" borderId="0" xfId="21" applyFont="1"/>
    <xf numFmtId="0" fontId="9" fillId="0" borderId="0" xfId="21" applyFont="1"/>
    <xf numFmtId="0" fontId="3" fillId="0" borderId="3" xfId="20" applyFont="1" applyBorder="1" applyAlignment="1">
      <alignment horizontal="center" vertical="center"/>
    </xf>
    <xf numFmtId="179" fontId="3" fillId="0" borderId="5" xfId="20" applyNumberFormat="1" applyFont="1" applyBorder="1" applyAlignment="1">
      <alignment vertical="center"/>
    </xf>
    <xf numFmtId="179" fontId="3" fillId="0" borderId="6" xfId="20" applyNumberFormat="1" applyFont="1" applyBorder="1" applyAlignment="1">
      <alignment horizontal="center" vertical="center"/>
    </xf>
    <xf numFmtId="181" fontId="3" fillId="0" borderId="6" xfId="20" applyNumberFormat="1" applyFont="1" applyBorder="1" applyAlignment="1">
      <alignment vertical="center"/>
    </xf>
    <xf numFmtId="181" fontId="3" fillId="0" borderId="7" xfId="20" applyNumberFormat="1" applyFont="1" applyBorder="1" applyAlignment="1">
      <alignment vertical="center"/>
    </xf>
    <xf numFmtId="179" fontId="3" fillId="0" borderId="0" xfId="20" applyNumberFormat="1" applyFont="1" applyAlignment="1">
      <alignment vertical="center" wrapText="1"/>
    </xf>
    <xf numFmtId="179" fontId="3" fillId="0" borderId="0" xfId="20" applyNumberFormat="1" applyFont="1" applyAlignment="1">
      <alignment vertical="center"/>
    </xf>
    <xf numFmtId="179" fontId="3" fillId="0" borderId="0" xfId="20" applyNumberFormat="1" applyFont="1" applyAlignment="1">
      <alignment horizontal="center" vertical="center"/>
    </xf>
    <xf numFmtId="0" fontId="3" fillId="0" borderId="9" xfId="20" applyFont="1" applyBorder="1" applyAlignment="1">
      <alignment horizontal="center" vertical="center"/>
    </xf>
    <xf numFmtId="0" fontId="0" fillId="0" borderId="9" xfId="21" applyFont="1" applyBorder="1"/>
    <xf numFmtId="179" fontId="3" fillId="0" borderId="2" xfId="20" applyNumberFormat="1" applyFont="1" applyBorder="1" applyAlignment="1">
      <alignment vertical="center"/>
    </xf>
    <xf numFmtId="181" fontId="3" fillId="0" borderId="0" xfId="20" applyNumberFormat="1" applyFont="1" applyAlignment="1">
      <alignment vertical="center"/>
    </xf>
    <xf numFmtId="181" fontId="3" fillId="0" borderId="2" xfId="20" applyNumberFormat="1" applyFont="1" applyBorder="1" applyAlignment="1">
      <alignment vertical="center"/>
    </xf>
    <xf numFmtId="179" fontId="3" fillId="0" borderId="11" xfId="20" applyNumberFormat="1" applyFont="1" applyBorder="1" applyAlignment="1">
      <alignment vertical="center"/>
    </xf>
    <xf numFmtId="181" fontId="3" fillId="0" borderId="3" xfId="20" applyNumberFormat="1" applyFont="1" applyBorder="1" applyAlignment="1">
      <alignment vertical="center"/>
    </xf>
    <xf numFmtId="179" fontId="3" fillId="0" borderId="3" xfId="20" applyNumberFormat="1" applyFont="1" applyBorder="1" applyAlignment="1">
      <alignment horizontal="center" vertical="center"/>
    </xf>
    <xf numFmtId="181" fontId="3" fillId="0" borderId="4" xfId="20" applyNumberFormat="1" applyFont="1" applyBorder="1" applyAlignment="1">
      <alignment vertical="center"/>
    </xf>
    <xf numFmtId="179" fontId="3" fillId="0" borderId="0" xfId="20" applyNumberFormat="1" applyFont="1" applyAlignment="1">
      <alignment horizontal="right" vertical="center"/>
    </xf>
    <xf numFmtId="179" fontId="3" fillId="0" borderId="10" xfId="20" applyNumberFormat="1" applyFont="1" applyBorder="1" applyAlignment="1">
      <alignment horizontal="right" vertical="center"/>
    </xf>
    <xf numFmtId="0" fontId="3" fillId="0" borderId="0" xfId="20" applyFont="1" applyAlignment="1">
      <alignment vertical="center" wrapText="1"/>
    </xf>
    <xf numFmtId="3" fontId="3" fillId="0" borderId="0" xfId="20" applyNumberFormat="1" applyFont="1" applyAlignment="1">
      <alignment horizontal="center" vertical="center"/>
    </xf>
    <xf numFmtId="176" fontId="3" fillId="0" borderId="0" xfId="20" applyNumberFormat="1" applyFont="1" applyAlignment="1">
      <alignment vertical="center"/>
    </xf>
    <xf numFmtId="178" fontId="3" fillId="0" borderId="0" xfId="20" applyNumberFormat="1" applyFont="1" applyAlignment="1">
      <alignment vertical="center" wrapText="1"/>
    </xf>
    <xf numFmtId="177" fontId="3" fillId="0" borderId="0" xfId="20" applyNumberFormat="1" applyFont="1" applyAlignment="1">
      <alignment horizontal="right" vertical="center"/>
    </xf>
    <xf numFmtId="176" fontId="4" fillId="0" borderId="12" xfId="20" applyNumberFormat="1" applyFont="1" applyBorder="1" applyAlignment="1">
      <alignment horizontal="center" vertical="center"/>
    </xf>
    <xf numFmtId="176" fontId="7" fillId="0" borderId="12" xfId="20" applyNumberFormat="1" applyFont="1" applyBorder="1" applyAlignment="1">
      <alignment horizontal="center" vertical="center"/>
    </xf>
    <xf numFmtId="176" fontId="7" fillId="0" borderId="0" xfId="20" applyNumberFormat="1" applyFont="1" applyAlignment="1">
      <alignment horizontal="center" vertical="center"/>
    </xf>
    <xf numFmtId="49" fontId="3" fillId="0" borderId="2" xfId="20" applyNumberFormat="1" applyFont="1" applyBorder="1" applyAlignment="1">
      <alignment horizontal="center" vertical="center"/>
    </xf>
    <xf numFmtId="177" fontId="3" fillId="0" borderId="2" xfId="20" applyNumberFormat="1" applyFont="1" applyBorder="1" applyAlignment="1">
      <alignment horizontal="center" vertical="center"/>
    </xf>
    <xf numFmtId="177" fontId="3" fillId="0" borderId="0" xfId="20" applyNumberFormat="1" applyFont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 wrapText="1"/>
    </xf>
    <xf numFmtId="0" fontId="3" fillId="0" borderId="1" xfId="20" applyFont="1" applyBorder="1" applyAlignment="1">
      <alignment horizontal="center"/>
    </xf>
    <xf numFmtId="176" fontId="3" fillId="0" borderId="0" xfId="20" applyNumberFormat="1" applyFont="1" applyAlignment="1">
      <alignment horizontal="right" vertical="center"/>
    </xf>
    <xf numFmtId="49" fontId="9" fillId="0" borderId="2" xfId="20" applyNumberFormat="1" applyFont="1" applyBorder="1" applyAlignment="1">
      <alignment horizontal="right"/>
    </xf>
    <xf numFmtId="49" fontId="9" fillId="0" borderId="4" xfId="20" applyNumberFormat="1" applyFont="1" applyBorder="1" applyAlignment="1">
      <alignment horizontal="right"/>
    </xf>
    <xf numFmtId="0" fontId="3" fillId="0" borderId="0" xfId="20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"/>
  <sheetViews>
    <sheetView tabSelected="1" workbookViewId="0" topLeftCell="A1">
      <selection activeCell="F1" sqref="F1"/>
    </sheetView>
  </sheetViews>
  <sheetFormatPr defaultColWidth="9.57421875" defaultRowHeight="15"/>
  <cols>
    <col min="1" max="1" width="12.7109375" style="0" customWidth="1"/>
    <col min="2" max="2" width="11.8515625" style="0" customWidth="1"/>
    <col min="3" max="3" width="10.140625" style="0" customWidth="1"/>
    <col min="4" max="4" width="21.8515625" style="0" customWidth="1"/>
    <col min="5" max="5" width="23.00390625" style="0" customWidth="1"/>
    <col min="6" max="6" width="4.8515625" style="0" customWidth="1"/>
    <col min="7" max="7" width="21.00390625" style="0" customWidth="1"/>
    <col min="8" max="8" width="23.140625" style="0" customWidth="1"/>
    <col min="9" max="9" width="3.7109375" style="0" customWidth="1"/>
    <col min="10" max="10" width="21.8515625" style="0" customWidth="1"/>
    <col min="11" max="11" width="12.57421875" style="0" customWidth="1"/>
    <col min="12" max="12" width="18.421875" style="0" customWidth="1"/>
    <col min="13" max="13" width="12.421875" style="0" customWidth="1"/>
    <col min="14" max="14" width="11.8515625" style="0" customWidth="1"/>
    <col min="15" max="15" width="13.140625" style="0" customWidth="1"/>
    <col min="16" max="16" width="23.8515625" style="0" customWidth="1"/>
    <col min="17" max="17" width="21.57421875" style="0" customWidth="1"/>
    <col min="18" max="18" width="4.57421875" style="0" customWidth="1"/>
    <col min="19" max="19" width="21.00390625" style="0" customWidth="1"/>
    <col min="20" max="20" width="21.57421875" style="0" customWidth="1"/>
    <col min="21" max="21" width="4.57421875" style="0" customWidth="1"/>
    <col min="22" max="22" width="21.28125" style="0" customWidth="1"/>
    <col min="23" max="23" width="12.57421875" style="0" customWidth="1"/>
    <col min="24" max="24" width="20.7109375" style="0" customWidth="1"/>
  </cols>
  <sheetData>
    <row r="1" spans="1:24" ht="20.1" customHeight="1">
      <c r="A1" s="1" t="s">
        <v>0</v>
      </c>
      <c r="B1" s="8"/>
      <c r="C1" s="8"/>
      <c r="D1" s="8"/>
      <c r="E1" s="8"/>
      <c r="F1" s="8"/>
      <c r="G1" s="8"/>
      <c r="H1" s="8"/>
      <c r="I1" s="8"/>
      <c r="J1" s="12"/>
      <c r="K1" s="1" t="s">
        <v>42</v>
      </c>
      <c r="L1" s="1" t="s">
        <v>46</v>
      </c>
      <c r="M1" s="1" t="s">
        <v>0</v>
      </c>
      <c r="N1" s="8"/>
      <c r="O1" s="8"/>
      <c r="P1" s="8"/>
      <c r="Q1" s="8"/>
      <c r="R1" s="8"/>
      <c r="S1" s="8"/>
      <c r="T1" s="8"/>
      <c r="U1" s="8"/>
      <c r="V1" s="12"/>
      <c r="W1" s="1" t="s">
        <v>42</v>
      </c>
      <c r="X1" s="1" t="s">
        <v>46</v>
      </c>
    </row>
    <row r="2" spans="1:24" ht="20.1" customHeight="1">
      <c r="A2" s="1" t="s">
        <v>1</v>
      </c>
      <c r="B2" s="9" t="s">
        <v>6</v>
      </c>
      <c r="C2" s="13"/>
      <c r="D2" s="19"/>
      <c r="E2" s="19"/>
      <c r="F2" s="24"/>
      <c r="G2" s="85"/>
      <c r="H2" s="85"/>
      <c r="I2" s="85"/>
      <c r="J2" s="86"/>
      <c r="K2" s="1" t="s">
        <v>43</v>
      </c>
      <c r="L2" s="42" t="s">
        <v>47</v>
      </c>
      <c r="M2" s="1" t="s">
        <v>1</v>
      </c>
      <c r="N2" s="9" t="s">
        <v>6</v>
      </c>
      <c r="O2" s="13"/>
      <c r="P2" s="19"/>
      <c r="Q2" s="19"/>
      <c r="R2" s="24"/>
      <c r="S2" s="85"/>
      <c r="T2" s="85"/>
      <c r="U2" s="85"/>
      <c r="V2" s="86"/>
      <c r="W2" s="1" t="s">
        <v>43</v>
      </c>
      <c r="X2" s="42" t="s">
        <v>47</v>
      </c>
    </row>
    <row r="3" spans="1:24" ht="27" customHeight="1">
      <c r="A3" s="73" t="s">
        <v>83</v>
      </c>
      <c r="B3" s="74"/>
      <c r="C3" s="74"/>
      <c r="D3" s="74"/>
      <c r="E3" s="74"/>
      <c r="F3" s="74"/>
      <c r="G3" s="74"/>
      <c r="H3" s="75"/>
      <c r="I3" s="75"/>
      <c r="J3" s="74"/>
      <c r="K3" s="74"/>
      <c r="L3" s="74"/>
      <c r="M3" s="73" t="s">
        <v>49</v>
      </c>
      <c r="N3" s="74"/>
      <c r="O3" s="74"/>
      <c r="P3" s="74"/>
      <c r="Q3" s="74"/>
      <c r="R3" s="74"/>
      <c r="S3" s="74"/>
      <c r="T3" s="75"/>
      <c r="U3" s="75"/>
      <c r="V3" s="74"/>
      <c r="W3" s="74"/>
      <c r="X3" s="74"/>
    </row>
    <row r="4" spans="1:24" ht="20.1" customHeight="1">
      <c r="A4" s="2"/>
      <c r="B4" s="76" t="s">
        <v>7</v>
      </c>
      <c r="C4" s="77"/>
      <c r="D4" s="77"/>
      <c r="E4" s="77"/>
      <c r="F4" s="77"/>
      <c r="G4" s="77"/>
      <c r="H4" s="77"/>
      <c r="I4" s="77"/>
      <c r="J4" s="77"/>
      <c r="K4" s="78"/>
      <c r="L4" s="35" t="s">
        <v>48</v>
      </c>
      <c r="M4" s="2"/>
      <c r="N4" s="76" t="s">
        <v>7</v>
      </c>
      <c r="O4" s="77"/>
      <c r="P4" s="77"/>
      <c r="Q4" s="77"/>
      <c r="R4" s="77"/>
      <c r="S4" s="77"/>
      <c r="T4" s="77"/>
      <c r="U4" s="77"/>
      <c r="V4" s="77"/>
      <c r="W4" s="78"/>
      <c r="X4" s="35" t="s">
        <v>48</v>
      </c>
    </row>
    <row r="5" spans="1:25" ht="20.1" customHeight="1">
      <c r="A5" s="79" t="s">
        <v>2</v>
      </c>
      <c r="B5" s="80"/>
      <c r="C5" s="80"/>
      <c r="D5" s="79" t="s">
        <v>37</v>
      </c>
      <c r="E5" s="80" t="s">
        <v>38</v>
      </c>
      <c r="F5" s="80"/>
      <c r="G5" s="80"/>
      <c r="H5" s="80" t="s">
        <v>41</v>
      </c>
      <c r="I5" s="80"/>
      <c r="J5" s="80"/>
      <c r="K5" s="81" t="s">
        <v>44</v>
      </c>
      <c r="L5" s="81"/>
      <c r="M5" s="79" t="s">
        <v>2</v>
      </c>
      <c r="N5" s="80"/>
      <c r="O5" s="80"/>
      <c r="P5" s="79" t="s">
        <v>37</v>
      </c>
      <c r="Q5" s="80" t="s">
        <v>38</v>
      </c>
      <c r="R5" s="80"/>
      <c r="S5" s="80"/>
      <c r="T5" s="80" t="s">
        <v>41</v>
      </c>
      <c r="U5" s="80"/>
      <c r="V5" s="80"/>
      <c r="W5" s="81" t="s">
        <v>44</v>
      </c>
      <c r="X5" s="81"/>
      <c r="Y5" s="70"/>
    </row>
    <row r="6" spans="1:25" ht="20.1" customHeight="1">
      <c r="A6" s="79"/>
      <c r="B6" s="80"/>
      <c r="C6" s="80"/>
      <c r="D6" s="79"/>
      <c r="E6" s="23" t="s">
        <v>39</v>
      </c>
      <c r="F6" s="83" t="s">
        <v>40</v>
      </c>
      <c r="G6" s="83"/>
      <c r="H6" s="23" t="s">
        <v>39</v>
      </c>
      <c r="I6" s="83" t="s">
        <v>40</v>
      </c>
      <c r="J6" s="83"/>
      <c r="K6" s="82"/>
      <c r="L6" s="82"/>
      <c r="M6" s="79"/>
      <c r="N6" s="80"/>
      <c r="O6" s="80"/>
      <c r="P6" s="79"/>
      <c r="Q6" s="23" t="s">
        <v>39</v>
      </c>
      <c r="R6" s="83" t="s">
        <v>40</v>
      </c>
      <c r="S6" s="83"/>
      <c r="T6" s="23" t="s">
        <v>39</v>
      </c>
      <c r="U6" s="83" t="s">
        <v>40</v>
      </c>
      <c r="V6" s="83"/>
      <c r="W6" s="82"/>
      <c r="X6" s="82"/>
      <c r="Y6" s="71"/>
    </row>
    <row r="7" spans="1:25" ht="16.9" customHeight="1">
      <c r="A7" s="3" t="s">
        <v>3</v>
      </c>
      <c r="B7" s="3"/>
      <c r="C7" s="14"/>
      <c r="D7" s="20"/>
      <c r="E7" s="20"/>
      <c r="F7" s="25"/>
      <c r="G7" s="29"/>
      <c r="H7" s="20"/>
      <c r="I7" s="25"/>
      <c r="J7" s="29"/>
      <c r="K7" s="38"/>
      <c r="L7" s="38"/>
      <c r="N7" s="47" t="s">
        <v>66</v>
      </c>
      <c r="O7" s="14"/>
      <c r="P7" s="50">
        <v>1335134000</v>
      </c>
      <c r="Q7" s="50">
        <v>81313000</v>
      </c>
      <c r="R7" s="54"/>
      <c r="S7" s="55">
        <v>726355000</v>
      </c>
      <c r="T7" s="50">
        <v>72194262</v>
      </c>
      <c r="U7" s="54"/>
      <c r="V7" s="62">
        <v>614611351</v>
      </c>
      <c r="W7" s="39">
        <f aca="true" t="shared" si="0" ref="W7:W13">IF(ISNUMBER((V7/P7)*100),(V7/P7)*100,"-")</f>
        <v>46.03368283632954</v>
      </c>
      <c r="X7" s="38"/>
      <c r="Y7" s="71"/>
    </row>
    <row r="8" spans="1:24" ht="16.9" customHeight="1">
      <c r="A8" s="3" t="s">
        <v>4</v>
      </c>
      <c r="B8" s="3"/>
      <c r="C8" s="15"/>
      <c r="D8" s="21">
        <f>SUM(D9:D18)</f>
        <v>129340426000</v>
      </c>
      <c r="E8" s="21">
        <f>SUM(E9:E18)</f>
        <v>10002821400</v>
      </c>
      <c r="F8" s="26"/>
      <c r="G8" s="30">
        <f>SUM(G9:G18)</f>
        <v>62630096800</v>
      </c>
      <c r="H8" s="21">
        <f>SUM(H9:H18)</f>
        <v>12162613985</v>
      </c>
      <c r="I8" s="26"/>
      <c r="J8" s="30">
        <f>SUM(J9:J18)</f>
        <v>63971387992</v>
      </c>
      <c r="K8" s="39">
        <f>IF(ISNUMBER((J8/D8)*100),(J8/D8)*100,"-")</f>
        <v>49.45970101567471</v>
      </c>
      <c r="L8" s="43"/>
      <c r="N8" s="47" t="s">
        <v>67</v>
      </c>
      <c r="O8" s="15"/>
      <c r="P8" s="21">
        <v>160750000</v>
      </c>
      <c r="Q8" s="21">
        <v>9033000</v>
      </c>
      <c r="R8" s="55"/>
      <c r="S8" s="55">
        <v>93832000</v>
      </c>
      <c r="T8" s="21">
        <v>8369501</v>
      </c>
      <c r="U8" s="55"/>
      <c r="V8" s="30">
        <v>66230240</v>
      </c>
      <c r="W8" s="39">
        <f t="shared" si="0"/>
        <v>41.20077138413686</v>
      </c>
      <c r="X8" s="38"/>
    </row>
    <row r="9" spans="1:24" ht="16.9" customHeight="1">
      <c r="A9" s="3"/>
      <c r="B9" s="3" t="s">
        <v>8</v>
      </c>
      <c r="C9" s="15"/>
      <c r="D9" s="21">
        <v>72733182000</v>
      </c>
      <c r="E9" s="21">
        <v>7181764000</v>
      </c>
      <c r="F9" s="26"/>
      <c r="G9" s="30">
        <v>40770467000</v>
      </c>
      <c r="H9" s="21">
        <v>10131347658</v>
      </c>
      <c r="I9" s="26"/>
      <c r="J9" s="30">
        <v>42672876449</v>
      </c>
      <c r="K9" s="39">
        <f>IF(ISNUMBER((J9/D9)*100),(J9/D9)*100,"-")</f>
        <v>58.6704379976116</v>
      </c>
      <c r="L9" s="43"/>
      <c r="N9" s="47" t="s">
        <v>68</v>
      </c>
      <c r="O9" s="15"/>
      <c r="P9" s="21">
        <v>269886000</v>
      </c>
      <c r="Q9" s="21">
        <v>8797000</v>
      </c>
      <c r="R9" s="55"/>
      <c r="S9" s="55">
        <v>129220000</v>
      </c>
      <c r="T9" s="21">
        <v>13984016</v>
      </c>
      <c r="U9" s="55"/>
      <c r="V9" s="30">
        <v>106647065</v>
      </c>
      <c r="W9" s="39">
        <f t="shared" si="0"/>
        <v>39.5155973262785</v>
      </c>
      <c r="X9" s="38"/>
    </row>
    <row r="10" spans="1:24" ht="16.9" customHeight="1">
      <c r="A10" s="3"/>
      <c r="B10" s="3" t="s">
        <v>9</v>
      </c>
      <c r="C10" s="15"/>
      <c r="D10" s="21">
        <v>0</v>
      </c>
      <c r="E10" s="21">
        <v>0</v>
      </c>
      <c r="F10" s="26"/>
      <c r="G10" s="30">
        <v>0</v>
      </c>
      <c r="H10" s="21">
        <v>0</v>
      </c>
      <c r="I10" s="26"/>
      <c r="J10" s="30">
        <v>0</v>
      </c>
      <c r="K10" s="40" t="s">
        <v>45</v>
      </c>
      <c r="L10" s="43"/>
      <c r="N10" s="47" t="s">
        <v>69</v>
      </c>
      <c r="O10" s="15"/>
      <c r="P10" s="21">
        <v>855714000</v>
      </c>
      <c r="Q10" s="21">
        <v>70692000</v>
      </c>
      <c r="R10" s="55"/>
      <c r="S10" s="55">
        <v>491486000</v>
      </c>
      <c r="T10" s="21">
        <v>103829095</v>
      </c>
      <c r="U10" s="55"/>
      <c r="V10" s="30">
        <v>454647711</v>
      </c>
      <c r="W10" s="39">
        <f t="shared" si="0"/>
        <v>53.13080199692888</v>
      </c>
      <c r="X10" s="38"/>
    </row>
    <row r="11" spans="1:24" ht="16.9" customHeight="1">
      <c r="A11" s="3"/>
      <c r="B11" s="3" t="s">
        <v>10</v>
      </c>
      <c r="C11" s="16"/>
      <c r="D11" s="21">
        <v>2019398000</v>
      </c>
      <c r="E11" s="21">
        <v>174089000</v>
      </c>
      <c r="F11" s="27"/>
      <c r="G11" s="30">
        <v>960527000</v>
      </c>
      <c r="H11" s="21">
        <v>187270671</v>
      </c>
      <c r="I11" s="27"/>
      <c r="J11" s="30">
        <v>1362277185</v>
      </c>
      <c r="K11" s="39">
        <f>IF(ISNUMBER((J11/D11)*100),(J11/D11)*100,"-")</f>
        <v>67.45956889132306</v>
      </c>
      <c r="L11" s="43"/>
      <c r="N11" s="47" t="s">
        <v>70</v>
      </c>
      <c r="O11" s="16"/>
      <c r="P11" s="21">
        <v>4968636000</v>
      </c>
      <c r="Q11" s="21">
        <v>258968000</v>
      </c>
      <c r="R11" s="56"/>
      <c r="S11" s="55">
        <v>1698634000</v>
      </c>
      <c r="T11" s="21">
        <v>228574106</v>
      </c>
      <c r="U11" s="56"/>
      <c r="V11" s="30">
        <v>1107874270</v>
      </c>
      <c r="W11" s="39">
        <f t="shared" si="0"/>
        <v>22.297352231075088</v>
      </c>
      <c r="X11" s="38"/>
    </row>
    <row r="12" spans="1:24" ht="16.9" customHeight="1">
      <c r="A12" s="3"/>
      <c r="B12" s="3" t="s">
        <v>11</v>
      </c>
      <c r="C12" s="16"/>
      <c r="D12" s="21">
        <v>4742224000</v>
      </c>
      <c r="E12" s="21">
        <v>292788400</v>
      </c>
      <c r="F12" s="27"/>
      <c r="G12" s="30">
        <v>1416253400</v>
      </c>
      <c r="H12" s="21">
        <v>372014532</v>
      </c>
      <c r="I12" s="27"/>
      <c r="J12" s="30">
        <v>1657740633</v>
      </c>
      <c r="K12" s="39">
        <f>IF(ISNUMBER((J12/D12)*100),(J12/D12)*100,"-")</f>
        <v>34.95702929680251</v>
      </c>
      <c r="L12" s="43"/>
      <c r="N12" s="47" t="s">
        <v>71</v>
      </c>
      <c r="O12" s="16"/>
      <c r="P12" s="21">
        <v>976423000</v>
      </c>
      <c r="Q12" s="21">
        <v>94168000</v>
      </c>
      <c r="R12" s="56"/>
      <c r="S12" s="55">
        <v>517145000</v>
      </c>
      <c r="T12" s="21">
        <v>12726548</v>
      </c>
      <c r="U12" s="56"/>
      <c r="V12" s="30">
        <v>95016343</v>
      </c>
      <c r="W12" s="39">
        <f t="shared" si="0"/>
        <v>9.731063586171157</v>
      </c>
      <c r="X12" s="38"/>
    </row>
    <row r="13" spans="1:24" ht="16.9" customHeight="1">
      <c r="A13" s="3"/>
      <c r="B13" s="3" t="s">
        <v>12</v>
      </c>
      <c r="C13" s="16"/>
      <c r="D13" s="21">
        <v>0</v>
      </c>
      <c r="E13" s="21">
        <v>0</v>
      </c>
      <c r="F13" s="27"/>
      <c r="G13" s="30">
        <v>0</v>
      </c>
      <c r="H13" s="21">
        <v>0</v>
      </c>
      <c r="I13" s="27"/>
      <c r="J13" s="30">
        <v>0</v>
      </c>
      <c r="K13" s="40" t="s">
        <v>45</v>
      </c>
      <c r="L13" s="43"/>
      <c r="N13" s="47" t="s">
        <v>72</v>
      </c>
      <c r="O13" s="16"/>
      <c r="P13" s="21">
        <v>5245515000</v>
      </c>
      <c r="Q13" s="21">
        <v>780663748</v>
      </c>
      <c r="R13" s="56"/>
      <c r="S13" s="55">
        <v>2649819080</v>
      </c>
      <c r="T13" s="21">
        <v>533874876</v>
      </c>
      <c r="U13" s="56"/>
      <c r="V13" s="30">
        <v>1722446703</v>
      </c>
      <c r="W13" s="39">
        <f t="shared" si="0"/>
        <v>32.836560433055666</v>
      </c>
      <c r="X13" s="38"/>
    </row>
    <row r="14" spans="1:24" ht="16.9" customHeight="1">
      <c r="A14" s="3"/>
      <c r="B14" s="3" t="s">
        <v>13</v>
      </c>
      <c r="C14" s="15"/>
      <c r="D14" s="21">
        <v>1027296000</v>
      </c>
      <c r="E14" s="21">
        <v>41361000</v>
      </c>
      <c r="F14" s="26"/>
      <c r="G14" s="30">
        <v>535542000</v>
      </c>
      <c r="H14" s="21">
        <v>22891948</v>
      </c>
      <c r="I14" s="26"/>
      <c r="J14" s="30">
        <v>350760719</v>
      </c>
      <c r="K14" s="39">
        <f aca="true" t="shared" si="1" ref="K14:K37">IF(ISNUMBER((J14/D14)*100),(J14/D14)*100,"-")</f>
        <v>34.144075222720616</v>
      </c>
      <c r="L14" s="43"/>
      <c r="N14" s="48" t="s">
        <v>73</v>
      </c>
      <c r="O14" s="49"/>
      <c r="P14" s="21">
        <v>0</v>
      </c>
      <c r="Q14" s="21">
        <v>0</v>
      </c>
      <c r="R14" s="57"/>
      <c r="S14" s="30">
        <v>0</v>
      </c>
      <c r="T14" s="21">
        <v>0</v>
      </c>
      <c r="U14" s="57"/>
      <c r="V14" s="30">
        <v>0</v>
      </c>
      <c r="W14" s="40" t="s">
        <v>45</v>
      </c>
      <c r="X14" s="68"/>
    </row>
    <row r="15" spans="1:24" ht="16.9" customHeight="1">
      <c r="A15" s="3"/>
      <c r="B15" s="3" t="s">
        <v>14</v>
      </c>
      <c r="C15" s="15"/>
      <c r="D15" s="21">
        <v>12509205000</v>
      </c>
      <c r="E15" s="21">
        <v>0</v>
      </c>
      <c r="F15" s="26"/>
      <c r="G15" s="30">
        <v>9205000</v>
      </c>
      <c r="H15" s="21">
        <v>0</v>
      </c>
      <c r="I15" s="26"/>
      <c r="J15" s="30">
        <v>9205000</v>
      </c>
      <c r="K15" s="39">
        <f t="shared" si="1"/>
        <v>0.0735858114084788</v>
      </c>
      <c r="L15" s="43"/>
      <c r="N15" s="47" t="s">
        <v>74</v>
      </c>
      <c r="P15" s="21">
        <v>447763404</v>
      </c>
      <c r="Q15" s="21">
        <v>0</v>
      </c>
      <c r="R15" s="58"/>
      <c r="S15" s="30">
        <v>0</v>
      </c>
      <c r="T15" s="21">
        <v>0</v>
      </c>
      <c r="U15" s="58"/>
      <c r="V15" s="30">
        <v>0</v>
      </c>
      <c r="W15" s="40">
        <f>IF(ISNUMBER((V15/P15)*100),(V15/P15)*100,"-")</f>
        <v>0</v>
      </c>
      <c r="X15" s="43"/>
    </row>
    <row r="16" spans="1:24" ht="16.9" customHeight="1">
      <c r="A16" s="3"/>
      <c r="B16" s="3" t="s">
        <v>15</v>
      </c>
      <c r="C16" s="15"/>
      <c r="D16" s="21">
        <v>33048963000</v>
      </c>
      <c r="E16" s="21">
        <v>2117858000</v>
      </c>
      <c r="F16" s="26"/>
      <c r="G16" s="30">
        <v>17619172400</v>
      </c>
      <c r="H16" s="21">
        <v>1269130397</v>
      </c>
      <c r="I16" s="26"/>
      <c r="J16" s="30">
        <v>16869092186</v>
      </c>
      <c r="K16" s="39">
        <f t="shared" si="1"/>
        <v>51.04272768255996</v>
      </c>
      <c r="L16" s="43"/>
      <c r="M16" s="3" t="s">
        <v>50</v>
      </c>
      <c r="N16" s="3"/>
      <c r="O16" s="15"/>
      <c r="P16" s="21">
        <f>P18-P17+P19</f>
        <v>12069896000</v>
      </c>
      <c r="Q16" s="21">
        <f>Q18-Q17+Q19</f>
        <v>0</v>
      </c>
      <c r="R16" s="55"/>
      <c r="S16" s="30">
        <f>S18-S17+S19</f>
        <v>0</v>
      </c>
      <c r="T16" s="21">
        <f>T18-T17+T19</f>
        <v>0</v>
      </c>
      <c r="U16" s="55"/>
      <c r="V16" s="30">
        <f>V18-V17+V19</f>
        <v>0</v>
      </c>
      <c r="W16" s="66">
        <f>IF(ISNUMBER((V16/P16)*100),(V16/P16)*100,"-")</f>
        <v>0</v>
      </c>
      <c r="X16" s="43"/>
    </row>
    <row r="17" spans="1:24" ht="16.9" customHeight="1">
      <c r="A17" s="3"/>
      <c r="B17" s="3" t="s">
        <v>16</v>
      </c>
      <c r="C17" s="15"/>
      <c r="D17" s="21">
        <v>453869000</v>
      </c>
      <c r="E17" s="21">
        <v>18433000</v>
      </c>
      <c r="F17" s="26"/>
      <c r="G17" s="30">
        <v>210689000</v>
      </c>
      <c r="H17" s="21">
        <v>4701518</v>
      </c>
      <c r="I17" s="26"/>
      <c r="J17" s="30">
        <v>112024803</v>
      </c>
      <c r="K17" s="39">
        <f t="shared" si="1"/>
        <v>24.682188693213238</v>
      </c>
      <c r="L17" s="43"/>
      <c r="M17" s="46"/>
      <c r="N17" s="3" t="s">
        <v>75</v>
      </c>
      <c r="O17" s="15"/>
      <c r="P17" s="21">
        <v>98000000000</v>
      </c>
      <c r="Q17" s="21">
        <v>0</v>
      </c>
      <c r="R17" s="55"/>
      <c r="S17" s="55">
        <v>0</v>
      </c>
      <c r="T17" s="21">
        <v>0</v>
      </c>
      <c r="U17" s="55"/>
      <c r="V17" s="30">
        <v>53500000000</v>
      </c>
      <c r="W17" s="39">
        <f>IF(ISNUMBER((V17/P17)*100),(V17/P17)*100,"-")</f>
        <v>54.59183673469388</v>
      </c>
      <c r="X17" s="43"/>
    </row>
    <row r="18" spans="1:24" ht="16.9" customHeight="1">
      <c r="A18" s="3"/>
      <c r="B18" s="3" t="s">
        <v>17</v>
      </c>
      <c r="C18" s="15"/>
      <c r="D18" s="21">
        <v>2806289000</v>
      </c>
      <c r="E18" s="21">
        <v>176528000</v>
      </c>
      <c r="F18" s="26"/>
      <c r="G18" s="30">
        <v>1108241000</v>
      </c>
      <c r="H18" s="21">
        <v>175257261</v>
      </c>
      <c r="I18" s="26"/>
      <c r="J18" s="30">
        <v>937411017</v>
      </c>
      <c r="K18" s="39">
        <f t="shared" si="1"/>
        <v>33.403937263767205</v>
      </c>
      <c r="L18" s="43"/>
      <c r="M18" s="3"/>
      <c r="N18" s="3" t="s">
        <v>76</v>
      </c>
      <c r="O18" s="15"/>
      <c r="P18" s="21">
        <v>110069896000</v>
      </c>
      <c r="Q18" s="21">
        <v>0</v>
      </c>
      <c r="R18" s="55"/>
      <c r="S18" s="55">
        <v>0</v>
      </c>
      <c r="T18" s="21">
        <v>0</v>
      </c>
      <c r="U18" s="55"/>
      <c r="V18" s="30">
        <v>53500000000</v>
      </c>
      <c r="W18" s="39">
        <f>IF(ISNUMBER((V18/P18)*100),(V18/P18)*100,"-")</f>
        <v>48.6054788313782</v>
      </c>
      <c r="X18" s="43"/>
    </row>
    <row r="19" spans="1:24" ht="16.9" customHeight="1">
      <c r="A19" s="3" t="s">
        <v>5</v>
      </c>
      <c r="B19" s="3"/>
      <c r="C19" s="16"/>
      <c r="D19" s="21">
        <f>SUM(D20:D37,P7:P15)</f>
        <v>141410322000</v>
      </c>
      <c r="E19" s="21">
        <f>SUM(E20:E37,Q7:Q15)</f>
        <v>11336625133</v>
      </c>
      <c r="F19" s="26"/>
      <c r="G19" s="30">
        <f>SUM(G20:G37,S7:S15)</f>
        <v>80387900214</v>
      </c>
      <c r="H19" s="21">
        <f>SUM(H20:H37,T7:T15)</f>
        <v>12069418432</v>
      </c>
      <c r="I19" s="26"/>
      <c r="J19" s="30">
        <f>SUM(J20:J37,V7:V15)</f>
        <v>62790767733</v>
      </c>
      <c r="K19" s="39">
        <f t="shared" si="1"/>
        <v>44.40324217138831</v>
      </c>
      <c r="L19" s="43"/>
      <c r="M19" s="3"/>
      <c r="N19" s="3" t="s">
        <v>77</v>
      </c>
      <c r="O19" s="15"/>
      <c r="P19" s="21">
        <v>0</v>
      </c>
      <c r="Q19" s="21">
        <v>0</v>
      </c>
      <c r="R19" s="55"/>
      <c r="S19" s="55">
        <v>0</v>
      </c>
      <c r="T19" s="21">
        <v>0</v>
      </c>
      <c r="U19" s="55"/>
      <c r="V19" s="30">
        <v>0</v>
      </c>
      <c r="W19" s="40" t="s">
        <v>45</v>
      </c>
      <c r="X19" s="43"/>
    </row>
    <row r="20" spans="1:24" ht="16.9" customHeight="1">
      <c r="A20" s="3"/>
      <c r="B20" s="3" t="s">
        <v>18</v>
      </c>
      <c r="C20" s="15"/>
      <c r="D20" s="21">
        <v>812981000</v>
      </c>
      <c r="E20" s="21">
        <v>84077000</v>
      </c>
      <c r="F20" s="26"/>
      <c r="G20" s="30">
        <v>458129000</v>
      </c>
      <c r="H20" s="21">
        <v>51946708</v>
      </c>
      <c r="I20" s="26"/>
      <c r="J20" s="30">
        <v>351633355</v>
      </c>
      <c r="K20" s="39">
        <f t="shared" si="1"/>
        <v>43.25234599578588</v>
      </c>
      <c r="L20" s="43"/>
      <c r="M20" s="3" t="s">
        <v>51</v>
      </c>
      <c r="N20" s="46"/>
      <c r="O20" s="15"/>
      <c r="P20" s="21">
        <f>((D8-D19)-P17)+P18+P19</f>
        <v>0</v>
      </c>
      <c r="Q20" s="52">
        <f>((E8-E19)-Q17)+Q18+Q19</f>
        <v>-1333803733</v>
      </c>
      <c r="R20" s="55"/>
      <c r="S20" s="60">
        <f>((G8-G19)-S17)+S18+S19</f>
        <v>-17757803414</v>
      </c>
      <c r="T20" s="52">
        <f>((H8-H19)-T17)+T18+T19</f>
        <v>93195553</v>
      </c>
      <c r="U20" s="55"/>
      <c r="V20" s="63">
        <f>((J8-J19)-V17)+V18+V19</f>
        <v>1180620259</v>
      </c>
      <c r="W20" s="40" t="s">
        <v>45</v>
      </c>
      <c r="X20" s="69"/>
    </row>
    <row r="21" spans="1:24" ht="16.9" customHeight="1">
      <c r="A21" s="3"/>
      <c r="B21" s="10" t="s">
        <v>19</v>
      </c>
      <c r="C21" s="15"/>
      <c r="D21" s="21">
        <v>7284475968</v>
      </c>
      <c r="E21" s="21">
        <v>468048800</v>
      </c>
      <c r="F21" s="26"/>
      <c r="G21" s="30">
        <v>3674381054</v>
      </c>
      <c r="H21" s="21">
        <v>360137603</v>
      </c>
      <c r="I21" s="26"/>
      <c r="J21" s="30">
        <v>2775293066</v>
      </c>
      <c r="K21" s="39">
        <f t="shared" si="1"/>
        <v>38.09873322654361</v>
      </c>
      <c r="L21" s="43"/>
      <c r="M21" s="3" t="s">
        <v>52</v>
      </c>
      <c r="N21" s="3"/>
      <c r="O21" s="16"/>
      <c r="P21" s="51"/>
      <c r="Q21" s="51"/>
      <c r="R21" s="56"/>
      <c r="S21" s="56"/>
      <c r="T21" s="51"/>
      <c r="U21" s="56"/>
      <c r="V21" s="64"/>
      <c r="W21" s="56"/>
      <c r="X21" s="43"/>
    </row>
    <row r="22" spans="1:24" ht="16.9" customHeight="1">
      <c r="A22" s="3"/>
      <c r="B22" s="3" t="s">
        <v>20</v>
      </c>
      <c r="C22" s="15"/>
      <c r="D22" s="21">
        <v>1439274000</v>
      </c>
      <c r="E22" s="21">
        <v>91496000</v>
      </c>
      <c r="F22" s="26"/>
      <c r="G22" s="30">
        <v>802533000</v>
      </c>
      <c r="H22" s="21">
        <v>96986498</v>
      </c>
      <c r="I22" s="26"/>
      <c r="J22" s="30">
        <v>688191644</v>
      </c>
      <c r="K22" s="39">
        <f t="shared" si="1"/>
        <v>47.815193215468355</v>
      </c>
      <c r="L22" s="43"/>
      <c r="M22" s="3" t="s">
        <v>53</v>
      </c>
      <c r="N22" s="3"/>
      <c r="O22" s="15"/>
      <c r="P22" s="21">
        <v>0</v>
      </c>
      <c r="Q22" s="21">
        <v>0</v>
      </c>
      <c r="R22" s="55"/>
      <c r="S22" s="55">
        <v>0</v>
      </c>
      <c r="T22" s="21">
        <v>0</v>
      </c>
      <c r="U22" s="55"/>
      <c r="V22" s="30">
        <v>0</v>
      </c>
      <c r="W22" s="40" t="s">
        <v>45</v>
      </c>
      <c r="X22" s="43"/>
    </row>
    <row r="23" spans="1:24" ht="16.9" customHeight="1">
      <c r="A23" s="3"/>
      <c r="B23" s="3" t="s">
        <v>21</v>
      </c>
      <c r="C23" s="15"/>
      <c r="D23" s="21">
        <v>968935000</v>
      </c>
      <c r="E23" s="21">
        <v>14624000</v>
      </c>
      <c r="F23" s="26"/>
      <c r="G23" s="30">
        <v>703283000</v>
      </c>
      <c r="H23" s="21">
        <v>10337181</v>
      </c>
      <c r="I23" s="26"/>
      <c r="J23" s="30">
        <v>535732596</v>
      </c>
      <c r="K23" s="39">
        <f t="shared" si="1"/>
        <v>55.290870491828656</v>
      </c>
      <c r="L23" s="43"/>
      <c r="M23" s="3" t="s">
        <v>54</v>
      </c>
      <c r="N23" s="3"/>
      <c r="O23" s="15"/>
      <c r="P23" s="21">
        <v>0</v>
      </c>
      <c r="Q23" s="21">
        <v>0</v>
      </c>
      <c r="R23" s="55"/>
      <c r="S23" s="55">
        <v>0</v>
      </c>
      <c r="T23" s="21">
        <v>0</v>
      </c>
      <c r="U23" s="55"/>
      <c r="V23" s="30">
        <v>0</v>
      </c>
      <c r="W23" s="40" t="s">
        <v>45</v>
      </c>
      <c r="X23" s="43"/>
    </row>
    <row r="24" spans="1:24" ht="16.9" customHeight="1">
      <c r="A24" s="3"/>
      <c r="B24" s="3" t="s">
        <v>22</v>
      </c>
      <c r="C24" s="15"/>
      <c r="D24" s="21">
        <v>51802351000</v>
      </c>
      <c r="E24" s="21">
        <v>5097067000</v>
      </c>
      <c r="F24" s="26"/>
      <c r="G24" s="30">
        <v>32711828000</v>
      </c>
      <c r="H24" s="21">
        <v>5246689890</v>
      </c>
      <c r="I24" s="26"/>
      <c r="J24" s="30">
        <v>30756258328</v>
      </c>
      <c r="K24" s="39">
        <f t="shared" si="1"/>
        <v>59.37232139908091</v>
      </c>
      <c r="L24" s="43"/>
      <c r="M24" s="3" t="s">
        <v>50</v>
      </c>
      <c r="N24" s="3"/>
      <c r="O24" s="15"/>
      <c r="P24" s="21">
        <f>P25</f>
        <v>0</v>
      </c>
      <c r="Q24" s="21">
        <f>Q25+Q26</f>
        <v>0</v>
      </c>
      <c r="R24" s="55"/>
      <c r="S24" s="55">
        <f>S25+S26</f>
        <v>0</v>
      </c>
      <c r="T24" s="21">
        <f>T25+T26</f>
        <v>0</v>
      </c>
      <c r="U24" s="55"/>
      <c r="V24" s="30">
        <f>V25+V26</f>
        <v>0</v>
      </c>
      <c r="W24" s="40" t="s">
        <v>45</v>
      </c>
      <c r="X24" s="43"/>
    </row>
    <row r="25" spans="1:24" ht="16.9" customHeight="1">
      <c r="A25" s="3"/>
      <c r="B25" s="3" t="s">
        <v>23</v>
      </c>
      <c r="C25" s="16"/>
      <c r="D25" s="21">
        <v>1084478000</v>
      </c>
      <c r="E25" s="21">
        <v>87698000</v>
      </c>
      <c r="F25" s="27"/>
      <c r="G25" s="30">
        <v>690334000</v>
      </c>
      <c r="H25" s="21">
        <v>62658882</v>
      </c>
      <c r="I25" s="27"/>
      <c r="J25" s="30">
        <v>413581264</v>
      </c>
      <c r="K25" s="39">
        <f t="shared" si="1"/>
        <v>38.13643651600125</v>
      </c>
      <c r="L25" s="43"/>
      <c r="M25" s="3"/>
      <c r="N25" s="3" t="s">
        <v>76</v>
      </c>
      <c r="O25" s="15"/>
      <c r="P25" s="21">
        <v>0</v>
      </c>
      <c r="Q25" s="21">
        <v>0</v>
      </c>
      <c r="R25" s="55"/>
      <c r="S25" s="55">
        <v>0</v>
      </c>
      <c r="T25" s="21">
        <v>0</v>
      </c>
      <c r="U25" s="55"/>
      <c r="V25" s="30">
        <v>0</v>
      </c>
      <c r="W25" s="40" t="s">
        <v>45</v>
      </c>
      <c r="X25" s="43"/>
    </row>
    <row r="26" spans="1:24" ht="16.9" customHeight="1">
      <c r="A26" s="3"/>
      <c r="B26" s="3" t="s">
        <v>24</v>
      </c>
      <c r="C26" s="16"/>
      <c r="D26" s="21">
        <v>8576782185</v>
      </c>
      <c r="E26" s="21">
        <v>472728185</v>
      </c>
      <c r="F26" s="27"/>
      <c r="G26" s="30">
        <v>5070880185</v>
      </c>
      <c r="H26" s="21">
        <v>302883199</v>
      </c>
      <c r="I26" s="27"/>
      <c r="J26" s="30">
        <v>1461557422</v>
      </c>
      <c r="K26" s="39">
        <f t="shared" si="1"/>
        <v>17.040859735905723</v>
      </c>
      <c r="L26" s="43"/>
      <c r="M26" s="3"/>
      <c r="N26" s="3" t="s">
        <v>77</v>
      </c>
      <c r="O26" s="15"/>
      <c r="P26" s="21">
        <v>0</v>
      </c>
      <c r="Q26" s="21">
        <v>0</v>
      </c>
      <c r="R26" s="55"/>
      <c r="S26" s="55">
        <v>0</v>
      </c>
      <c r="T26" s="21">
        <v>0</v>
      </c>
      <c r="U26" s="55"/>
      <c r="V26" s="30">
        <v>0</v>
      </c>
      <c r="W26" s="40" t="s">
        <v>45</v>
      </c>
      <c r="X26" s="69"/>
    </row>
    <row r="27" spans="1:24" ht="16.9" customHeight="1">
      <c r="A27" s="3"/>
      <c r="B27" s="3" t="s">
        <v>25</v>
      </c>
      <c r="C27" s="16"/>
      <c r="D27" s="21">
        <v>8561750000</v>
      </c>
      <c r="E27" s="21">
        <v>290722000</v>
      </c>
      <c r="F27" s="27"/>
      <c r="G27" s="30">
        <v>4066388225</v>
      </c>
      <c r="H27" s="21">
        <v>927248393</v>
      </c>
      <c r="I27" s="27"/>
      <c r="J27" s="30">
        <v>1421608835</v>
      </c>
      <c r="K27" s="39">
        <f t="shared" si="1"/>
        <v>16.60418530090227</v>
      </c>
      <c r="L27" s="43"/>
      <c r="M27" s="3" t="s">
        <v>51</v>
      </c>
      <c r="N27" s="3"/>
      <c r="O27" s="16"/>
      <c r="P27" s="21">
        <f>P22-P23+P24</f>
        <v>0</v>
      </c>
      <c r="Q27" s="21">
        <f>Q22-Q23+Q24</f>
        <v>0</v>
      </c>
      <c r="R27" s="56"/>
      <c r="S27" s="55">
        <f>S22-S23+S24</f>
        <v>0</v>
      </c>
      <c r="T27" s="21">
        <f>T22-T23+T24</f>
        <v>0</v>
      </c>
      <c r="U27" s="56"/>
      <c r="V27" s="30">
        <f>V22-V23+V24</f>
        <v>0</v>
      </c>
      <c r="W27" s="40" t="s">
        <v>45</v>
      </c>
      <c r="X27" s="69"/>
    </row>
    <row r="28" spans="1:24" ht="16.9" customHeight="1">
      <c r="A28" s="3"/>
      <c r="B28" s="3" t="s">
        <v>26</v>
      </c>
      <c r="C28" s="15"/>
      <c r="D28" s="21">
        <v>1461017000</v>
      </c>
      <c r="E28" s="21">
        <v>96689000</v>
      </c>
      <c r="F28" s="26"/>
      <c r="G28" s="30">
        <v>624860000</v>
      </c>
      <c r="H28" s="21">
        <v>48697102</v>
      </c>
      <c r="I28" s="26"/>
      <c r="J28" s="30">
        <v>349279062</v>
      </c>
      <c r="K28" s="39">
        <f t="shared" si="1"/>
        <v>23.9065706969871</v>
      </c>
      <c r="L28" s="43"/>
      <c r="M28" s="3" t="s">
        <v>55</v>
      </c>
      <c r="N28" s="3"/>
      <c r="O28" s="16"/>
      <c r="P28" s="51"/>
      <c r="Q28" s="51"/>
      <c r="R28" s="56"/>
      <c r="S28" s="56"/>
      <c r="T28" s="51"/>
      <c r="U28" s="56"/>
      <c r="V28" s="64"/>
      <c r="W28" s="56"/>
      <c r="X28" s="69"/>
    </row>
    <row r="29" spans="1:24" ht="16.9" customHeight="1">
      <c r="A29" s="3"/>
      <c r="B29" s="3" t="s">
        <v>27</v>
      </c>
      <c r="C29" s="15"/>
      <c r="D29" s="21">
        <v>2220760000</v>
      </c>
      <c r="E29" s="21">
        <v>156243000</v>
      </c>
      <c r="F29" s="26"/>
      <c r="G29" s="30">
        <v>1044198750</v>
      </c>
      <c r="H29" s="21">
        <v>147352346</v>
      </c>
      <c r="I29" s="26"/>
      <c r="J29" s="30">
        <v>745340031</v>
      </c>
      <c r="K29" s="39">
        <f t="shared" si="1"/>
        <v>33.562385444622564</v>
      </c>
      <c r="L29" s="43"/>
      <c r="M29" s="3" t="s">
        <v>56</v>
      </c>
      <c r="N29" s="3"/>
      <c r="O29" s="16"/>
      <c r="P29" s="21">
        <v>13470700977</v>
      </c>
      <c r="Q29" s="21">
        <v>0</v>
      </c>
      <c r="R29" s="55"/>
      <c r="S29" s="55">
        <v>0</v>
      </c>
      <c r="T29" s="21">
        <v>245048994</v>
      </c>
      <c r="U29" s="55"/>
      <c r="V29" s="30">
        <v>1298809059</v>
      </c>
      <c r="W29" s="39">
        <f>IF(ISNUMBER((V29/P29)*100),(V29/P29)*100,"-")</f>
        <v>9.641733278896167</v>
      </c>
      <c r="X29" s="43"/>
    </row>
    <row r="30" spans="1:24" ht="16.9" customHeight="1">
      <c r="A30" s="3"/>
      <c r="B30" s="3" t="s">
        <v>28</v>
      </c>
      <c r="C30" s="15"/>
      <c r="D30" s="21">
        <v>997443000</v>
      </c>
      <c r="E30" s="21">
        <v>54655400</v>
      </c>
      <c r="F30" s="26"/>
      <c r="G30" s="30">
        <v>559612400</v>
      </c>
      <c r="H30" s="21">
        <v>64270240</v>
      </c>
      <c r="I30" s="26"/>
      <c r="J30" s="30">
        <v>479060893</v>
      </c>
      <c r="K30" s="39">
        <f t="shared" si="1"/>
        <v>48.02889919524224</v>
      </c>
      <c r="L30" s="43"/>
      <c r="M30" s="3" t="s">
        <v>57</v>
      </c>
      <c r="N30" s="3"/>
      <c r="O30" s="15"/>
      <c r="P30" s="21">
        <v>19820122190</v>
      </c>
      <c r="Q30" s="21">
        <v>0</v>
      </c>
      <c r="R30" s="55"/>
      <c r="S30" s="55">
        <v>0</v>
      </c>
      <c r="T30" s="21">
        <v>1282445733</v>
      </c>
      <c r="U30" s="55"/>
      <c r="V30" s="30">
        <v>6680258068</v>
      </c>
      <c r="W30" s="39">
        <f>IF(ISNUMBER((V30/P30)*100),(V30/P30)*100,"-")</f>
        <v>33.704424240989</v>
      </c>
      <c r="X30" s="43"/>
    </row>
    <row r="31" spans="1:24" ht="16.9" customHeight="1">
      <c r="A31" s="3"/>
      <c r="B31" s="3" t="s">
        <v>29</v>
      </c>
      <c r="C31" s="16"/>
      <c r="D31" s="21">
        <v>15636817859</v>
      </c>
      <c r="E31" s="21">
        <v>1212721000</v>
      </c>
      <c r="F31" s="27"/>
      <c r="G31" s="30">
        <v>8414005000</v>
      </c>
      <c r="H31" s="21">
        <v>1411815744</v>
      </c>
      <c r="I31" s="27"/>
      <c r="J31" s="30">
        <v>5816541102</v>
      </c>
      <c r="K31" s="39">
        <f t="shared" si="1"/>
        <v>37.197728811889974</v>
      </c>
      <c r="L31" s="43"/>
      <c r="M31" s="3" t="s">
        <v>58</v>
      </c>
      <c r="N31" s="3"/>
      <c r="O31" s="15"/>
      <c r="P31" s="21">
        <v>27818344182</v>
      </c>
      <c r="Q31" s="21">
        <v>0</v>
      </c>
      <c r="R31" s="55"/>
      <c r="S31" s="55">
        <v>0</v>
      </c>
      <c r="T31" s="21">
        <v>0</v>
      </c>
      <c r="U31" s="55"/>
      <c r="V31" s="30">
        <v>0</v>
      </c>
      <c r="W31" s="66" t="s">
        <v>45</v>
      </c>
      <c r="X31" s="43"/>
    </row>
    <row r="32" spans="1:24" ht="16.9" customHeight="1">
      <c r="A32" s="3"/>
      <c r="B32" s="3" t="s">
        <v>30</v>
      </c>
      <c r="C32" s="15"/>
      <c r="D32" s="21">
        <v>465733000</v>
      </c>
      <c r="E32" s="21">
        <v>35053000</v>
      </c>
      <c r="F32" s="26"/>
      <c r="G32" s="30">
        <v>247591000</v>
      </c>
      <c r="H32" s="21">
        <v>24133014</v>
      </c>
      <c r="I32" s="26"/>
      <c r="J32" s="30">
        <v>188269025</v>
      </c>
      <c r="K32" s="39">
        <f t="shared" si="1"/>
        <v>40.424239854165364</v>
      </c>
      <c r="L32" s="43"/>
      <c r="M32" s="3" t="s">
        <v>59</v>
      </c>
      <c r="N32" s="3"/>
      <c r="O32" s="15"/>
      <c r="P32" s="21">
        <v>0</v>
      </c>
      <c r="Q32" s="21">
        <v>0</v>
      </c>
      <c r="R32" s="55"/>
      <c r="S32" s="55">
        <v>0</v>
      </c>
      <c r="T32" s="21">
        <v>136835094</v>
      </c>
      <c r="U32" s="55"/>
      <c r="V32" s="30">
        <v>367608881</v>
      </c>
      <c r="W32" s="40" t="s">
        <v>45</v>
      </c>
      <c r="X32" s="69"/>
    </row>
    <row r="33" spans="1:24" ht="16.9" customHeight="1">
      <c r="A33" s="3"/>
      <c r="B33" s="3" t="s">
        <v>31</v>
      </c>
      <c r="C33" s="15"/>
      <c r="D33" s="21">
        <v>10643543000</v>
      </c>
      <c r="E33" s="21">
        <v>741236000</v>
      </c>
      <c r="F33" s="26"/>
      <c r="G33" s="30">
        <v>6439471000</v>
      </c>
      <c r="H33" s="21">
        <v>1329887000</v>
      </c>
      <c r="I33" s="26"/>
      <c r="J33" s="30">
        <v>5778941838</v>
      </c>
      <c r="K33" s="39">
        <f t="shared" si="1"/>
        <v>54.295283422071016</v>
      </c>
      <c r="L33" s="43"/>
      <c r="M33" s="3" t="s">
        <v>60</v>
      </c>
      <c r="N33" s="3"/>
      <c r="O33" s="16"/>
      <c r="P33" s="21">
        <f>((P29-P30)+P31)-P32</f>
        <v>21468922969</v>
      </c>
      <c r="Q33" s="21">
        <f>((Q29-Q30)+Q31)-Q32</f>
        <v>0</v>
      </c>
      <c r="R33" s="55"/>
      <c r="S33" s="55">
        <f>((S29-S30)+S31)-S32</f>
        <v>0</v>
      </c>
      <c r="T33" s="52">
        <f>((T29-T30)+T31)-T32</f>
        <v>-1174231833</v>
      </c>
      <c r="U33" s="55"/>
      <c r="V33" s="63">
        <f>((V29-V30)+V31)-V32</f>
        <v>-5749057890</v>
      </c>
      <c r="W33" s="40" t="s">
        <v>45</v>
      </c>
      <c r="X33" s="43"/>
    </row>
    <row r="34" spans="1:24" ht="16.9" customHeight="1">
      <c r="A34" s="3"/>
      <c r="B34" s="3" t="s">
        <v>32</v>
      </c>
      <c r="C34" s="15"/>
      <c r="D34" s="21">
        <v>2598545000</v>
      </c>
      <c r="E34" s="21">
        <v>181112000</v>
      </c>
      <c r="F34" s="26"/>
      <c r="G34" s="30">
        <v>1579120000</v>
      </c>
      <c r="H34" s="21">
        <v>166336446</v>
      </c>
      <c r="I34" s="26"/>
      <c r="J34" s="30">
        <v>1347617240</v>
      </c>
      <c r="K34" s="39">
        <f t="shared" si="1"/>
        <v>51.86045421572457</v>
      </c>
      <c r="L34" s="43"/>
      <c r="M34" s="3" t="s">
        <v>61</v>
      </c>
      <c r="N34" s="3"/>
      <c r="O34" s="15"/>
      <c r="P34" s="21"/>
      <c r="Q34" s="21"/>
      <c r="R34" s="55"/>
      <c r="S34" s="55"/>
      <c r="T34" s="21"/>
      <c r="U34" s="55"/>
      <c r="V34" s="30"/>
      <c r="W34" s="66"/>
      <c r="X34" s="43"/>
    </row>
    <row r="35" spans="1:24" ht="16.9" customHeight="1">
      <c r="A35" s="3"/>
      <c r="B35" s="3" t="s">
        <v>33</v>
      </c>
      <c r="C35" s="15"/>
      <c r="D35" s="21">
        <v>5056002000</v>
      </c>
      <c r="E35" s="21">
        <v>445204000</v>
      </c>
      <c r="F35" s="26"/>
      <c r="G35" s="30">
        <v>3282496661</v>
      </c>
      <c r="H35" s="21">
        <v>438391713</v>
      </c>
      <c r="I35" s="26"/>
      <c r="J35" s="30">
        <v>2620527150</v>
      </c>
      <c r="K35" s="39">
        <f t="shared" si="1"/>
        <v>51.83002597704669</v>
      </c>
      <c r="L35" s="43"/>
      <c r="M35" s="3" t="s">
        <v>53</v>
      </c>
      <c r="N35" s="3"/>
      <c r="O35" s="15"/>
      <c r="P35" s="21">
        <f>(((D8+P18)+P22)+P29)+P31+P19+P24</f>
        <v>280699367159</v>
      </c>
      <c r="Q35" s="21">
        <f>(((E8+Q18)+Q22)+Q29)+Q31+Q19+Q24</f>
        <v>10002821400</v>
      </c>
      <c r="R35" s="26"/>
      <c r="S35" s="30">
        <f>(((G8+S18)+S22)+S29)+S31+S19+S24</f>
        <v>62630096800</v>
      </c>
      <c r="T35" s="21">
        <f>(((H8+T18)+T22)+T29)+T31+T19+T24</f>
        <v>12407662979</v>
      </c>
      <c r="U35" s="26"/>
      <c r="V35" s="30">
        <f>(((J8+V18)+V22)+V29)+V31+V19+V24</f>
        <v>118770197051</v>
      </c>
      <c r="W35" s="39">
        <f>IF(ISNUMBER((V35/P35)*100),(V35/P35)*100,"-")</f>
        <v>42.31224254371886</v>
      </c>
      <c r="X35" s="43"/>
    </row>
    <row r="36" spans="1:24" ht="16.9" customHeight="1">
      <c r="A36" s="3"/>
      <c r="B36" s="3" t="s">
        <v>34</v>
      </c>
      <c r="C36" s="15"/>
      <c r="D36" s="21">
        <v>5675373000</v>
      </c>
      <c r="E36" s="21">
        <v>403497000</v>
      </c>
      <c r="F36" s="26"/>
      <c r="G36" s="30">
        <v>2894077000</v>
      </c>
      <c r="H36" s="21">
        <v>328133334</v>
      </c>
      <c r="I36" s="26"/>
      <c r="J36" s="30">
        <v>2339280869</v>
      </c>
      <c r="K36" s="39">
        <f t="shared" si="1"/>
        <v>41.21809912758157</v>
      </c>
      <c r="L36" s="43"/>
      <c r="M36" s="3" t="s">
        <v>54</v>
      </c>
      <c r="N36" s="3"/>
      <c r="O36" s="15"/>
      <c r="P36" s="21">
        <f>(((D19+P17)+P23)+P30)+P32</f>
        <v>259230444190</v>
      </c>
      <c r="Q36" s="21">
        <f>(((E19+Q17)+Q23)+Q30)+Q32</f>
        <v>11336625133</v>
      </c>
      <c r="R36" s="55"/>
      <c r="S36" s="55">
        <f>(((G19+S17)+S23)+S30)+S32</f>
        <v>80387900214</v>
      </c>
      <c r="T36" s="21">
        <f>(((H19+T17)+T23)+T30)+T32</f>
        <v>13488699259</v>
      </c>
      <c r="U36" s="55"/>
      <c r="V36" s="30">
        <f>(((J19+V17)+V23)+V30)+V32</f>
        <v>123338634682</v>
      </c>
      <c r="W36" s="39">
        <f>IF(ISNUMBER((V36/P36)*100),(V36/P36)*100,"-")</f>
        <v>47.578761463526384</v>
      </c>
      <c r="X36" s="43"/>
    </row>
    <row r="37" spans="1:24" ht="16.9" customHeight="1">
      <c r="A37" s="4"/>
      <c r="B37" s="4" t="s">
        <v>35</v>
      </c>
      <c r="C37" s="17"/>
      <c r="D37" s="22">
        <v>1864239584</v>
      </c>
      <c r="E37" s="22">
        <v>100119000</v>
      </c>
      <c r="F37" s="28"/>
      <c r="G37" s="31">
        <v>818220859</v>
      </c>
      <c r="H37" s="22">
        <v>77960735</v>
      </c>
      <c r="I37" s="28"/>
      <c r="J37" s="31">
        <v>554580330</v>
      </c>
      <c r="K37" s="41">
        <f t="shared" si="1"/>
        <v>29.748340007353907</v>
      </c>
      <c r="L37" s="44"/>
      <c r="M37" s="4" t="s">
        <v>62</v>
      </c>
      <c r="N37" s="4"/>
      <c r="O37" s="17"/>
      <c r="P37" s="22">
        <f>P35-P36</f>
        <v>21468922969</v>
      </c>
      <c r="Q37" s="53">
        <f>Q35-Q36</f>
        <v>-1333803733</v>
      </c>
      <c r="R37" s="59"/>
      <c r="S37" s="61">
        <f>S35-S36</f>
        <v>-17757803414</v>
      </c>
      <c r="T37" s="53">
        <f>T35-T36</f>
        <v>-1081036280</v>
      </c>
      <c r="U37" s="59"/>
      <c r="V37" s="65">
        <f>V35-V36</f>
        <v>-4568437631</v>
      </c>
      <c r="W37" s="67" t="s">
        <v>45</v>
      </c>
      <c r="X37" s="44"/>
    </row>
    <row r="38" spans="1:24" ht="15" customHeight="1">
      <c r="A38" s="3"/>
      <c r="B38" s="11" t="s">
        <v>36</v>
      </c>
      <c r="C38" s="18"/>
      <c r="D38" s="18"/>
      <c r="E38" s="18"/>
      <c r="F38" s="18"/>
      <c r="G38" s="18"/>
      <c r="H38" s="18"/>
      <c r="I38" s="35"/>
      <c r="J38" s="84"/>
      <c r="K38" s="84"/>
      <c r="L38" s="87"/>
      <c r="M38" s="3"/>
      <c r="N38" s="12"/>
      <c r="O38" s="18"/>
      <c r="P38" s="18"/>
      <c r="Q38" s="18"/>
      <c r="R38" s="18"/>
      <c r="S38" s="18"/>
      <c r="T38" s="18"/>
      <c r="U38" s="35"/>
      <c r="V38" s="84" t="s">
        <v>81</v>
      </c>
      <c r="W38" s="84"/>
      <c r="X38" s="84"/>
    </row>
    <row r="39" spans="1:23" ht="15" customHeight="1">
      <c r="A39" s="78"/>
      <c r="B39" s="11"/>
      <c r="C39" s="12"/>
      <c r="D39" s="78"/>
      <c r="E39" s="2"/>
      <c r="F39" s="78"/>
      <c r="G39" s="32"/>
      <c r="H39" s="33"/>
      <c r="I39" s="72"/>
      <c r="J39" s="78"/>
      <c r="K39" s="2"/>
      <c r="L39" s="12"/>
      <c r="M39" s="78" t="s">
        <v>63</v>
      </c>
      <c r="N39" s="12"/>
      <c r="O39" s="12"/>
      <c r="P39" s="78" t="s">
        <v>78</v>
      </c>
      <c r="Q39" s="2"/>
      <c r="R39" s="78"/>
      <c r="S39" s="32" t="s">
        <v>79</v>
      </c>
      <c r="T39" s="33"/>
      <c r="U39" s="72"/>
      <c r="V39" s="78" t="s">
        <v>82</v>
      </c>
      <c r="W39" s="2"/>
    </row>
    <row r="40" spans="1:24" ht="15" customHeight="1">
      <c r="A40" s="78"/>
      <c r="B40" s="11"/>
      <c r="C40" s="12"/>
      <c r="D40" s="78"/>
      <c r="E40" s="2"/>
      <c r="F40" s="78"/>
      <c r="G40" s="32"/>
      <c r="H40" s="34"/>
      <c r="I40" s="72"/>
      <c r="J40" s="78"/>
      <c r="K40" s="2"/>
      <c r="L40" s="45"/>
      <c r="M40" s="78"/>
      <c r="N40" s="12"/>
      <c r="O40" s="12"/>
      <c r="P40" s="78"/>
      <c r="Q40" s="2"/>
      <c r="R40" s="78"/>
      <c r="S40" s="32" t="s">
        <v>80</v>
      </c>
      <c r="T40" s="34"/>
      <c r="U40" s="72"/>
      <c r="V40" s="78"/>
      <c r="W40" s="2"/>
      <c r="X40" s="45"/>
    </row>
    <row r="41" spans="1:24" ht="15" customHeight="1">
      <c r="A41" s="5"/>
      <c r="B41" s="11"/>
      <c r="C41" s="12"/>
      <c r="D41" s="12"/>
      <c r="E41" s="12"/>
      <c r="F41" s="12"/>
      <c r="G41" s="12"/>
      <c r="H41" s="12"/>
      <c r="I41" s="36"/>
      <c r="J41" s="3"/>
      <c r="K41" s="3"/>
      <c r="L41" s="3"/>
      <c r="M41" s="5" t="s">
        <v>64</v>
      </c>
      <c r="N41" s="12"/>
      <c r="O41" s="12"/>
      <c r="P41" s="12"/>
      <c r="Q41" s="12"/>
      <c r="R41" s="12"/>
      <c r="S41" s="12"/>
      <c r="T41" s="12"/>
      <c r="U41" s="36"/>
      <c r="V41" s="3"/>
      <c r="W41" s="3"/>
      <c r="X41" s="3"/>
    </row>
    <row r="42" spans="1:24" ht="15" customHeight="1">
      <c r="A42" s="6"/>
      <c r="B42" s="11"/>
      <c r="C42" s="12"/>
      <c r="D42" s="12"/>
      <c r="E42" s="12"/>
      <c r="F42" s="12"/>
      <c r="G42" s="12"/>
      <c r="H42" s="12"/>
      <c r="I42" s="72"/>
      <c r="J42" s="72"/>
      <c r="K42" s="72"/>
      <c r="L42" s="72"/>
      <c r="M42" s="6" t="s">
        <v>65</v>
      </c>
      <c r="N42" s="12"/>
      <c r="O42" s="12"/>
      <c r="P42" s="12"/>
      <c r="Q42" s="12"/>
      <c r="R42" s="12"/>
      <c r="S42" s="12"/>
      <c r="T42" s="12"/>
      <c r="U42" s="72"/>
      <c r="V42" s="72"/>
      <c r="W42" s="72"/>
      <c r="X42" s="72"/>
    </row>
    <row r="43" spans="1:24" ht="16.5">
      <c r="A43" s="6"/>
      <c r="B43" s="11"/>
      <c r="C43" s="12"/>
      <c r="D43" s="12"/>
      <c r="E43" s="12"/>
      <c r="F43" s="12"/>
      <c r="G43" s="12"/>
      <c r="H43" s="12"/>
      <c r="I43" s="35"/>
      <c r="J43" s="35"/>
      <c r="K43" s="35"/>
      <c r="L43" s="35"/>
      <c r="M43" s="6"/>
      <c r="N43" s="12"/>
      <c r="O43" s="12"/>
      <c r="P43" s="12"/>
      <c r="Q43" s="12"/>
      <c r="R43" s="12"/>
      <c r="S43" s="12"/>
      <c r="T43" s="12"/>
      <c r="U43" s="35"/>
      <c r="V43" s="35"/>
      <c r="W43" s="35"/>
      <c r="X43" s="35"/>
    </row>
    <row r="44" spans="1:24" ht="16.5">
      <c r="A44" s="6"/>
      <c r="B44" s="11"/>
      <c r="C44" s="12"/>
      <c r="D44" s="12"/>
      <c r="E44" s="12"/>
      <c r="F44" s="12"/>
      <c r="G44" s="12"/>
      <c r="H44" s="12"/>
      <c r="I44" s="35"/>
      <c r="J44" s="35"/>
      <c r="K44" s="35"/>
      <c r="L44" s="35"/>
      <c r="M44" s="6"/>
      <c r="N44" s="12"/>
      <c r="O44" s="12"/>
      <c r="P44" s="12"/>
      <c r="Q44" s="12"/>
      <c r="R44" s="12"/>
      <c r="S44" s="12"/>
      <c r="T44" s="12"/>
      <c r="U44" s="35"/>
      <c r="V44" s="35"/>
      <c r="W44" s="35"/>
      <c r="X44" s="35"/>
    </row>
    <row r="45" spans="2:21" ht="20.1" customHeight="1">
      <c r="B45" s="11"/>
      <c r="I45" s="37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37"/>
    </row>
    <row r="46" spans="1:13" ht="16.5">
      <c r="A46" s="7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7"/>
    </row>
    <row r="47" spans="1:13" ht="16.5">
      <c r="A47" s="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7"/>
    </row>
    <row r="48" spans="1:13" ht="16.5">
      <c r="A48" s="7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7"/>
    </row>
    <row r="49" spans="1:13" ht="16.5">
      <c r="A49" s="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7"/>
    </row>
    <row r="50" spans="1:13" ht="16.5">
      <c r="A50" s="7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7"/>
    </row>
    <row r="51" spans="1:13" ht="16.5">
      <c r="A51" s="7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7"/>
    </row>
    <row r="52" spans="1:13" ht="16.5">
      <c r="A52" s="7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7"/>
    </row>
    <row r="53" spans="1:13" ht="16.5">
      <c r="A53" s="7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7"/>
    </row>
    <row r="54" spans="1:13" ht="16.5">
      <c r="A54" s="7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7"/>
    </row>
    <row r="55" spans="1:13" ht="16.5">
      <c r="A55" s="7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7"/>
    </row>
    <row r="56" spans="1:13" ht="16.5">
      <c r="A56" s="7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7"/>
    </row>
    <row r="57" spans="1:13" ht="16.5">
      <c r="A57" s="7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7"/>
    </row>
    <row r="58" spans="1:13" ht="16.5">
      <c r="A58" s="7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7"/>
    </row>
    <row r="59" spans="1:13" ht="16.5">
      <c r="A59" s="7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7"/>
    </row>
    <row r="60" spans="1:13" ht="16.5">
      <c r="A60" s="7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7"/>
    </row>
    <row r="61" spans="1:13" ht="16.5">
      <c r="A61" s="7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7"/>
    </row>
    <row r="62" spans="1:13" ht="16.5">
      <c r="A62" s="7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7"/>
    </row>
    <row r="63" spans="1:13" ht="16.5">
      <c r="A63" s="7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7"/>
    </row>
    <row r="64" spans="1:13" ht="16.5">
      <c r="A64" s="7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7"/>
    </row>
    <row r="65" spans="1:13" ht="16.5">
      <c r="A65" s="7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7"/>
    </row>
    <row r="66" spans="1:13" ht="16.5">
      <c r="A66" s="7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7"/>
    </row>
    <row r="67" spans="1:13" ht="16.5">
      <c r="A67" s="7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7"/>
    </row>
    <row r="68" spans="1:13" ht="16.5">
      <c r="A68" s="7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7"/>
    </row>
    <row r="69" spans="1:13" ht="16.5">
      <c r="A69" s="7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7"/>
    </row>
    <row r="70" spans="1:13" ht="16.5">
      <c r="A70" s="7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7"/>
    </row>
    <row r="71" spans="1:13" ht="16.5">
      <c r="A71" s="7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7"/>
    </row>
    <row r="72" spans="1:13" ht="16.5">
      <c r="A72" s="7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7"/>
    </row>
    <row r="73" spans="1:13" ht="16.5">
      <c r="A73" s="7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7"/>
    </row>
    <row r="74" spans="1:13" ht="16.5">
      <c r="A74" s="7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7"/>
    </row>
    <row r="75" spans="1:13" ht="16.5">
      <c r="A75" s="7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7"/>
    </row>
    <row r="76" spans="1:13" ht="16.5">
      <c r="A76" s="7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7"/>
    </row>
    <row r="77" spans="1:13" ht="16.5">
      <c r="A77" s="7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7"/>
    </row>
    <row r="78" spans="1:13" ht="16.5">
      <c r="A78" s="7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7"/>
    </row>
    <row r="79" spans="1:13" ht="16.5">
      <c r="A79" s="7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7"/>
    </row>
    <row r="80" spans="1:13" ht="16.5">
      <c r="A80" s="7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7"/>
    </row>
    <row r="81" spans="1:13" ht="16.5">
      <c r="A81" s="7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7"/>
    </row>
    <row r="82" spans="1:13" ht="16.5">
      <c r="A82" s="7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7"/>
    </row>
    <row r="83" spans="1:13" ht="16.5">
      <c r="A83" s="7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7"/>
    </row>
    <row r="84" spans="1:13" ht="16.5">
      <c r="A84" s="7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7"/>
    </row>
    <row r="85" spans="1:13" ht="16.5">
      <c r="A85" s="7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7"/>
    </row>
    <row r="86" spans="1:13" ht="16.5">
      <c r="A86" s="7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7"/>
    </row>
    <row r="87" spans="1:13" ht="16.5">
      <c r="A87" s="7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7"/>
    </row>
    <row r="88" spans="1:13" ht="16.5">
      <c r="A88" s="7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7"/>
    </row>
    <row r="89" spans="1:13" ht="16.5">
      <c r="A89" s="7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7"/>
    </row>
    <row r="90" spans="1:13" ht="16.5">
      <c r="A90" s="7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7"/>
    </row>
    <row r="91" spans="1:13" ht="16.5">
      <c r="A91" s="7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7"/>
    </row>
    <row r="92" spans="1:13" ht="16.5">
      <c r="A92" s="7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7"/>
    </row>
    <row r="93" spans="1:13" ht="16.5">
      <c r="A93" s="7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7"/>
    </row>
    <row r="94" spans="1:13" ht="16.5">
      <c r="A94" s="7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7"/>
    </row>
    <row r="95" spans="1:13" ht="16.5">
      <c r="A95" s="7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7"/>
    </row>
    <row r="96" spans="1:13" ht="16.5">
      <c r="A96" s="7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7"/>
    </row>
    <row r="97" spans="1:13" ht="16.5">
      <c r="A97" s="7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7"/>
    </row>
    <row r="98" spans="1:13" ht="16.5">
      <c r="A98" s="7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7"/>
    </row>
    <row r="99" spans="1:13" ht="16.5">
      <c r="A99" s="7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7"/>
    </row>
  </sheetData>
  <mergeCells count="34">
    <mergeCell ref="S2:V2"/>
    <mergeCell ref="G2:J2"/>
    <mergeCell ref="I42:L42"/>
    <mergeCell ref="J38:L38"/>
    <mergeCell ref="J39:J40"/>
    <mergeCell ref="A3:L3"/>
    <mergeCell ref="B4:K4"/>
    <mergeCell ref="A39:A40"/>
    <mergeCell ref="I39:I40"/>
    <mergeCell ref="F39:F40"/>
    <mergeCell ref="D39:D40"/>
    <mergeCell ref="D5:D6"/>
    <mergeCell ref="T5:V5"/>
    <mergeCell ref="Q5:S5"/>
    <mergeCell ref="R39:R40"/>
    <mergeCell ref="U39:U40"/>
    <mergeCell ref="A5:C6"/>
    <mergeCell ref="K5:L6"/>
    <mergeCell ref="I6:J6"/>
    <mergeCell ref="F6:G6"/>
    <mergeCell ref="H5:J5"/>
    <mergeCell ref="E5:G5"/>
    <mergeCell ref="U42:X42"/>
    <mergeCell ref="M3:X3"/>
    <mergeCell ref="N4:W4"/>
    <mergeCell ref="M5:O6"/>
    <mergeCell ref="P5:P6"/>
    <mergeCell ref="W5:X6"/>
    <mergeCell ref="U6:V6"/>
    <mergeCell ref="V38:X38"/>
    <mergeCell ref="M39:M40"/>
    <mergeCell ref="P39:P40"/>
    <mergeCell ref="V39:V40"/>
    <mergeCell ref="R6:S6"/>
  </mergeCells>
  <printOptions/>
  <pageMargins left="0.708661417322835" right="0.708661417322835" top="0.748031496062992" bottom="0.748031496062992" header="0.31496062992126" footer="0.31496062992126"/>
  <pageSetup fitToHeight="0" fitToWidth="2" horizontalDpi="600" verticalDpi="600" orientation="landscape" paperSize="9" scale="66"/>
  <colBreaks count="1" manualBreakCount="1">
    <brk id="12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aching</cp:lastModifiedBy>
  <dcterms:modified xsi:type="dcterms:W3CDTF">2020-07-29T07:25:04Z</dcterms:modified>
  <cp:category/>
  <cp:version/>
  <cp:contentType/>
  <cp:contentStatus/>
</cp:coreProperties>
</file>