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</workbook>
</file>

<file path=xl/sharedStrings.xml><?xml version="1.0" encoding="utf-8"?>
<sst xmlns="http://schemas.openxmlformats.org/spreadsheetml/2006/main" count="49">
  <si>
    <t>公 開 類</t>
  </si>
  <si>
    <t>年    報</t>
  </si>
  <si>
    <t>科　　目　　別</t>
  </si>
  <si>
    <t>總          計</t>
  </si>
  <si>
    <t>行政支出</t>
  </si>
  <si>
    <t>立法支出</t>
  </si>
  <si>
    <t>民政支出</t>
  </si>
  <si>
    <t>警政支出</t>
  </si>
  <si>
    <t>財務支出</t>
  </si>
  <si>
    <t>教育支出</t>
  </si>
  <si>
    <t>文化支出</t>
  </si>
  <si>
    <t>農業支出</t>
  </si>
  <si>
    <t>工業支出</t>
  </si>
  <si>
    <t>交通支出</t>
  </si>
  <si>
    <t>其他經濟服務支出</t>
  </si>
  <si>
    <t>社會保險支出</t>
  </si>
  <si>
    <t>社會救助支出</t>
  </si>
  <si>
    <t>福利服務支出</t>
  </si>
  <si>
    <t>國民就業支出</t>
  </si>
  <si>
    <t>醫療保健支出</t>
  </si>
  <si>
    <t>環境保護支出</t>
  </si>
  <si>
    <t>社區發展支出</t>
  </si>
  <si>
    <t>退休撫卹給付支出</t>
  </si>
  <si>
    <t>債務付息支出</t>
  </si>
  <si>
    <t>還本付息事務支出</t>
  </si>
  <si>
    <t>其他支出</t>
  </si>
  <si>
    <t>第二預備金</t>
  </si>
  <si>
    <t>填表</t>
  </si>
  <si>
    <t>資料來源：由本處第一科依臺中市總預算書彙編。</t>
  </si>
  <si>
    <t>填表說明：1.本表1式3份，1份送本處會計室，1份送本處第三科，1份自存。</t>
  </si>
  <si>
    <t xml:space="preserve">          2.109年9月7日府授主一字第1090215272號公告本市109年度總預算第一次追加(減)預算。</t>
  </si>
  <si>
    <t xml:space="preserve"> 預算（含追加減）發布實施後2個月內編製 </t>
  </si>
  <si>
    <t>中華民國109年度</t>
  </si>
  <si>
    <t>原預算</t>
  </si>
  <si>
    <t>合計</t>
  </si>
  <si>
    <t>經常門</t>
  </si>
  <si>
    <t>審核</t>
  </si>
  <si>
    <t>臺中市總預算歲出政事別(修正表-含第一次追加減預算)</t>
  </si>
  <si>
    <t>資本門</t>
  </si>
  <si>
    <t>業務主管人員</t>
  </si>
  <si>
    <t>主辦統計人員</t>
  </si>
  <si>
    <t>追加(減)後預算數</t>
  </si>
  <si>
    <t>中華民國109年10月5日編製</t>
  </si>
  <si>
    <t>機關首長</t>
  </si>
  <si>
    <t>編製機關</t>
  </si>
  <si>
    <t xml:space="preserve"> 表    號 </t>
  </si>
  <si>
    <t>臺中市政府主計處</t>
  </si>
  <si>
    <t>20901-01-02-2</t>
  </si>
  <si>
    <t>單位：新臺幣元</t>
  </si>
</sst>
</file>

<file path=xl/styles.xml><?xml version="1.0" encoding="utf-8"?>
<styleSheet xmlns="http://schemas.openxmlformats.org/spreadsheetml/2006/main">
  <numFmts count="7">
    <numFmt formatCode="_(* #,##0.00_);_(* \(#,##0.00\);_(* &quot;-&quot;??_);_(@_)" numFmtId="188"/>
    <numFmt formatCode="_-* #,##0_-;\-* #,##0_-;_-* &quot;－&quot;_-;_-@_-" numFmtId="189"/>
    <numFmt formatCode="_-* #,##0_-;\-* #,##0_-;_-* &quot; －&quot;_-;_-@_-" numFmtId="190"/>
    <numFmt formatCode="0_);[Red]\(0\)" numFmtId="191"/>
    <numFmt formatCode="_-* #,##0_-;\-* #,##0_-;_-* &quot;-&quot;??_-;_-@_-" numFmtId="192"/>
    <numFmt formatCode="_(* #,##0_);_(* \(#,##0\);_(* &quot;-&quot;_);_(@_)" numFmtId="193"/>
    <numFmt formatCode="###,###,###,###,###;\-###,###,###,###,###" numFmtId="194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Times New Roman"/>
    </font>
    <font>
      <b val="false"/>
      <i val="false"/>
      <u val="none"/>
      <sz val="11"/>
      <color theme="1"/>
      <name val="標楷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/>
  </cellStyleXfs>
  <cellXfs count="7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2" borderId="0" xfId="3" applyNumberFormat="true" applyFont="false" applyFill="false" applyBorder="false" applyAlignment="false" applyProtection="false"/>
    <xf numFmtId="189" fontId="3" borderId="1" xfId="1" applyNumberFormat="true" applyFont="true" applyBorder="true">
      <alignment horizontal="center" vertical="center"/>
    </xf>
    <xf numFmtId="190" fontId="4" xfId="1" applyNumberFormat="true" applyFont="true">
      <alignment horizontal="center" vertical="center"/>
    </xf>
    <xf numFmtId="0" fontId="3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4" xfId="1" applyFont="true" applyBorder="true">
      <alignment horizontal="center"/>
    </xf>
    <xf numFmtId="0" fontId="3" xfId="1" applyFont="true">
      <alignment horizontal="left"/>
    </xf>
    <xf numFmtId="0" fontId="3" xfId="1" applyFont="true"/>
    <xf numFmtId="191" fontId="5" borderId="3" xfId="1" applyNumberFormat="true" applyFont="true" applyBorder="true">
      <alignment horizontal="center" vertical="center"/>
    </xf>
    <xf numFmtId="189" fontId="5" xfId="1" applyNumberFormat="true" applyFont="true">
      <alignment horizontal="center" vertical="center"/>
    </xf>
    <xf numFmtId="190" fontId="3" xfId="1" applyNumberFormat="true" applyFont="true">
      <alignment horizontal="center" vertical="center"/>
    </xf>
    <xf numFmtId="190" fontId="5" xfId="1" applyNumberFormat="true" applyFont="true">
      <alignment horizontal="center" vertical="center"/>
    </xf>
    <xf numFmtId="189" fontId="3" xfId="1" applyNumberFormat="true" applyFont="true">
      <alignment horizontal="left"/>
    </xf>
    <xf numFmtId="189" fontId="3" xfId="1" applyNumberFormat="true" applyFont="true">
      <alignment horizontal="left" vertical="center"/>
    </xf>
    <xf numFmtId="189" fontId="3" xfId="1" applyNumberFormat="true" applyFont="true">
      <alignment vertical="center"/>
    </xf>
    <xf numFmtId="189" fontId="6" xfId="1" applyNumberFormat="true" applyFont="true"/>
    <xf numFmtId="0" fontId="7" xfId="2" applyFont="true">
      <alignment vertical="center"/>
    </xf>
    <xf numFmtId="189" fontId="8" borderId="2" xfId="1" applyNumberFormat="true" applyFont="true" applyBorder="true">
      <alignment vertical="center"/>
    </xf>
    <xf numFmtId="49" fontId="3" xfId="1" applyNumberFormat="true" applyFont="true">
      <alignment horizontal="center" vertical="center"/>
    </xf>
    <xf numFmtId="191" fontId="3" borderId="5" xfId="1" applyNumberFormat="true" applyFont="true" applyBorder="true">
      <alignment horizontal="center" vertical="center" wrapText="true"/>
    </xf>
    <xf numFmtId="192" fontId="5" xfId="3" applyNumberFormat="true" applyFont="true">
      <alignment vertical="center"/>
    </xf>
    <xf numFmtId="192" fontId="5" borderId="6" xfId="3" applyNumberFormat="true" applyFont="true" applyBorder="true">
      <alignment vertical="center"/>
    </xf>
    <xf numFmtId="193" fontId="3" fillId="2" borderId="7" xfId="1" applyNumberFormat="true" applyFont="true" applyFill="true" applyBorder="true">
      <alignment vertical="center"/>
    </xf>
    <xf numFmtId="191" fontId="5" borderId="8" xfId="1" applyNumberFormat="true" applyFont="true" applyBorder="true">
      <alignment vertical="center"/>
    </xf>
    <xf numFmtId="189" fontId="5" xfId="1" applyNumberFormat="true" applyFont="true">
      <alignment horizontal="right" vertical="center"/>
    </xf>
    <xf numFmtId="0" fontId="0" xfId="2" applyFont="true"/>
    <xf numFmtId="189" fontId="6" xfId="1" applyNumberFormat="true" applyFont="true">
      <alignment horizontal="center" vertical="center"/>
    </xf>
    <xf numFmtId="189" fontId="6" borderId="3" xfId="1" applyNumberFormat="true" applyFont="true" applyBorder="true">
      <alignment horizontal="left" vertical="center"/>
    </xf>
    <xf numFmtId="191" fontId="3" borderId="9" xfId="1" applyNumberFormat="true" applyFont="true" applyBorder="true">
      <alignment horizontal="center" vertical="center" wrapText="true"/>
    </xf>
    <xf numFmtId="191" fontId="5" borderId="6" xfId="1" applyNumberFormat="true" applyFont="true" applyBorder="true">
      <alignment horizontal="center" vertical="center"/>
    </xf>
    <xf numFmtId="191" fontId="5" borderId="6" xfId="1" applyNumberFormat="true" applyFont="true" applyBorder="true">
      <alignment vertical="center"/>
    </xf>
    <xf numFmtId="191" fontId="3" borderId="10" xfId="1" applyNumberFormat="true" applyFont="true" applyBorder="true">
      <alignment horizontal="center" vertical="center" wrapText="true"/>
    </xf>
    <xf numFmtId="194" fontId="5" fillId="3" borderId="11" xfId="1" applyNumberFormat="true" applyFont="true" applyFill="true" applyBorder="true">
      <alignment horizontal="right" vertical="top"/>
    </xf>
    <xf numFmtId="193" fontId="3" fillId="2" borderId="11" xfId="1" applyNumberFormat="true" applyFont="true" applyFill="true" applyBorder="true">
      <alignment vertical="center"/>
    </xf>
    <xf numFmtId="191" fontId="5" borderId="12" xfId="1" applyNumberFormat="true" applyFont="true" applyBorder="true">
      <alignment vertical="center"/>
    </xf>
    <xf numFmtId="49" fontId="6" borderId="3" xfId="1" applyNumberFormat="true" applyFont="true" applyBorder="true">
      <alignment horizontal="left" vertical="center"/>
    </xf>
    <xf numFmtId="189" fontId="9" borderId="2" xfId="1" applyNumberFormat="true" applyFont="true" applyBorder="true">
      <alignment vertical="center"/>
    </xf>
    <xf numFmtId="0" fontId="3" borderId="5" xfId="1" applyFont="true" applyBorder="true">
      <alignment horizontal="center" vertical="center"/>
    </xf>
    <xf numFmtId="191" fontId="5" xfId="1" applyNumberFormat="true" applyFont="true">
      <alignment horizontal="center" vertical="center"/>
    </xf>
    <xf numFmtId="191" fontId="5" xfId="1" applyNumberFormat="true" applyFont="true">
      <alignment vertical="center"/>
    </xf>
    <xf numFmtId="191" fontId="5" borderId="3" xfId="1" applyNumberFormat="true" applyFont="true" applyBorder="true">
      <alignment vertical="center"/>
    </xf>
    <xf numFmtId="49" fontId="10" borderId="3" xfId="1" applyNumberFormat="true" applyFont="true" applyBorder="true">
      <alignment horizontal="right" vertical="center"/>
    </xf>
    <xf numFmtId="0" fontId="3" borderId="10" xfId="1" applyFont="true" applyBorder="true">
      <alignment horizontal="center" vertical="center"/>
    </xf>
    <xf numFmtId="194" fontId="5" fillId="3" borderId="4" xfId="1" applyNumberFormat="true" applyFont="true" applyFill="true" applyBorder="true">
      <alignment horizontal="right" vertical="top"/>
    </xf>
    <xf numFmtId="190" fontId="3" xfId="1" applyNumberFormat="true" applyFont="true">
      <alignment horizontal="center" vertical="center" wrapText="true"/>
    </xf>
    <xf numFmtId="190" fontId="3" xfId="1" applyNumberFormat="true" applyFont="true">
      <alignment vertical="top" wrapText="true"/>
    </xf>
    <xf numFmtId="189" fontId="8" xfId="1" applyNumberFormat="true" applyFont="true">
      <alignment vertical="center"/>
    </xf>
    <xf numFmtId="190" fontId="3" borderId="5" xfId="1" applyNumberFormat="true" applyFont="true" applyBorder="true">
      <alignment horizontal="center" vertical="center"/>
    </xf>
    <xf numFmtId="192" fontId="5" borderId="7" xfId="3" applyNumberFormat="true" applyFont="true" applyBorder="true">
      <alignment vertical="center"/>
    </xf>
    <xf numFmtId="193" fontId="5" fillId="2" borderId="7" xfId="1" applyNumberFormat="true" applyFont="true" applyFill="true" applyBorder="true">
      <alignment vertical="center"/>
    </xf>
    <xf numFmtId="191" fontId="5" borderId="13" xfId="1" applyNumberFormat="true" applyFont="true" applyBorder="true">
      <alignment vertical="center"/>
    </xf>
    <xf numFmtId="190" fontId="3" xfId="1" applyNumberFormat="true" applyFont="true">
      <alignment wrapText="true"/>
    </xf>
    <xf numFmtId="190" fontId="3" borderId="9" xfId="1" applyNumberFormat="true" applyFont="true" applyBorder="true">
      <alignment horizontal="center" vertical="center"/>
    </xf>
    <xf numFmtId="190" fontId="5" borderId="2" xfId="1" applyNumberFormat="true" applyFont="true" applyBorder="true">
      <alignment horizontal="right" vertical="center"/>
    </xf>
    <xf numFmtId="190" fontId="5" xfId="1" applyNumberFormat="true" applyFont="true">
      <alignment horizontal="right" vertical="center"/>
    </xf>
    <xf numFmtId="190" fontId="5" xfId="1" applyNumberFormat="true" applyFont="true"/>
    <xf numFmtId="49" fontId="10" borderId="12" xfId="1" applyNumberFormat="true" applyFont="true" applyBorder="true">
      <alignment horizontal="right" vertical="center"/>
    </xf>
    <xf numFmtId="193" fontId="5" fillId="2" xfId="1" applyNumberFormat="true" applyFont="true" applyFill="true">
      <alignment vertical="center"/>
    </xf>
    <xf numFmtId="189" fontId="3" borderId="2" xfId="1" applyNumberFormat="true" applyFont="true" applyBorder="true">
      <alignment horizontal="right" vertical="center"/>
    </xf>
    <xf numFmtId="189" fontId="3" xfId="1" applyNumberFormat="true" applyFont="true">
      <alignment horizontal="right" vertical="center"/>
    </xf>
    <xf numFmtId="0" fontId="5" xfId="1" applyFont="true"/>
    <xf numFmtId="49" fontId="3" borderId="1" xfId="1" applyNumberFormat="true" applyFont="true" applyBorder="true">
      <alignment horizontal="center" vertical="center"/>
    </xf>
    <xf numFmtId="190" fontId="3" xfId="1" applyNumberFormat="true" applyFont="true">
      <alignment horizontal="right" vertical="center"/>
    </xf>
    <xf numFmtId="0" fontId="3" borderId="9" xfId="1" applyFont="true" applyBorder="true">
      <alignment horizontal="center" vertical="center"/>
    </xf>
    <xf numFmtId="194" fontId="5" fillId="3" xfId="1" applyNumberFormat="true" applyFont="true" applyFill="true">
      <alignment horizontal="right" vertical="top"/>
    </xf>
    <xf numFmtId="193" fontId="3" fillId="2" xfId="1" applyNumberFormat="true" applyFont="true" applyFill="true">
      <alignment vertical="center"/>
    </xf>
    <xf numFmtId="0" fontId="5" borderId="2" xfId="1" applyFont="true" applyBorder="true">
      <alignment horizontal="right" vertical="center"/>
    </xf>
    <xf numFmtId="0" fontId="5" xfId="1" applyFont="true">
      <alignment horizontal="right" vertical="center"/>
    </xf>
    <xf numFmtId="190" fontId="5" xfId="1" applyNumberFormat="true" applyFont="true">
      <alignment vertical="center"/>
    </xf>
  </cellXfs>
  <cellStyles count="4">
    <cellStyle name="Normal" xfId="0" builtinId="0"/>
    <cellStyle name="一般 2" xfId="1"/>
    <cellStyle name="一般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K95"/>
  <sheetViews>
    <sheetView zoomScale="85" topLeftCell="A1" workbookViewId="0" showGridLines="1" showRowColHeaders="1">
      <selection activeCell="B4" sqref="B4:J4"/>
    </sheetView>
  </sheetViews>
  <sheetFormatPr customHeight="false" defaultColWidth="9.57421875" defaultRowHeight="14.5"/>
  <cols>
    <col min="1" max="1" bestFit="false" customWidth="true" width="21.421875" hidden="false" outlineLevel="0"/>
    <col min="2" max="2" bestFit="false" customWidth="true" width="21.8515625" hidden="false" outlineLevel="0"/>
    <col min="3" max="3" bestFit="false" customWidth="true" width="11.57421875" hidden="false" outlineLevel="0"/>
    <col min="4" max="4" bestFit="false" customWidth="true" width="20.00390625" hidden="false" outlineLevel="0"/>
    <col min="5" max="5" bestFit="false" customWidth="true" width="12.7109375" hidden="false" outlineLevel="0"/>
    <col min="6" max="6" bestFit="false" customWidth="true" width="17.57421875" hidden="false" outlineLevel="0"/>
    <col min="7" max="7" bestFit="false" customWidth="true" width="19.7109375" hidden="false" outlineLevel="0"/>
    <col min="8" max="8" bestFit="false" customWidth="true" width="12.7109375" hidden="false" outlineLevel="0"/>
    <col min="9" max="9" bestFit="false" customWidth="true" width="18.57421875" hidden="false" outlineLevel="0"/>
    <col min="10" max="10" bestFit="false" customWidth="true" width="12.7109375" hidden="false" outlineLevel="0"/>
    <col min="11" max="11" bestFit="false" customWidth="true" width="20.7109375" hidden="false" outlineLevel="0"/>
  </cols>
  <sheetData>
    <row r="1" ht="20.15" customHeight="true">
      <c r="A1" s="4" t="s">
        <v>0</v>
      </c>
      <c r="B1" s="12"/>
      <c r="C1" s="29"/>
      <c r="D1" s="29"/>
      <c r="E1" s="29"/>
      <c r="F1" s="29"/>
      <c r="G1" s="29"/>
      <c r="H1" s="12"/>
      <c r="I1" s="28"/>
      <c r="J1" s="4" t="s">
        <v>44</v>
      </c>
      <c r="K1" s="4" t="s">
        <v>46</v>
      </c>
    </row>
    <row r="2" ht="20.15" customHeight="true">
      <c r="A2" s="4" t="s">
        <v>1</v>
      </c>
      <c r="B2" s="19" t="s">
        <v>31</v>
      </c>
      <c r="C2" s="30"/>
      <c r="D2" s="30"/>
      <c r="E2" s="38"/>
      <c r="F2" s="44"/>
      <c r="G2" s="44"/>
      <c r="H2" s="44"/>
      <c r="I2" s="59"/>
      <c r="J2" s="4" t="s">
        <v>45</v>
      </c>
      <c r="K2" s="64" t="s">
        <v>47</v>
      </c>
    </row>
    <row r="3" ht="30" customHeight="true">
      <c r="B3" s="20"/>
      <c r="C3" s="20"/>
      <c r="D3" s="20"/>
      <c r="E3" s="39" t="s">
        <v>37</v>
      </c>
      <c r="F3" s="20"/>
      <c r="G3" s="49"/>
      <c r="H3" s="49"/>
      <c r="I3" s="20"/>
      <c r="J3" s="20"/>
      <c r="K3" s="20"/>
    </row>
    <row r="4" ht="20.15" customHeight="true">
      <c r="A4" s="5"/>
      <c r="B4" s="21" t="s">
        <v>32</v>
      </c>
      <c r="C4" s="13"/>
      <c r="D4" s="13"/>
      <c r="E4" s="13"/>
      <c r="F4" s="13"/>
      <c r="G4" s="13"/>
      <c r="H4" s="13"/>
      <c r="I4" s="13"/>
      <c r="J4" s="13"/>
      <c r="K4" s="65" t="s">
        <v>48</v>
      </c>
    </row>
    <row r="5" ht="20.15" customHeight="true">
      <c r="A5" s="6" t="s">
        <v>2</v>
      </c>
      <c r="B5" s="22" t="s">
        <v>33</v>
      </c>
      <c r="C5" s="31"/>
      <c r="D5" s="31"/>
      <c r="E5" s="31"/>
      <c r="F5" s="34"/>
      <c r="G5" s="50" t="s">
        <v>41</v>
      </c>
      <c r="H5" s="55"/>
      <c r="I5" s="55"/>
      <c r="J5" s="55"/>
      <c r="K5" s="55"/>
    </row>
    <row r="6" ht="20.15" customHeight="true">
      <c r="A6" s="7"/>
      <c r="B6" s="22" t="s">
        <v>34</v>
      </c>
      <c r="C6" s="22" t="s">
        <v>35</v>
      </c>
      <c r="D6" s="34"/>
      <c r="E6" s="40" t="s">
        <v>38</v>
      </c>
      <c r="F6" s="45"/>
      <c r="G6" s="22" t="s">
        <v>34</v>
      </c>
      <c r="H6" s="22" t="s">
        <v>35</v>
      </c>
      <c r="I6" s="34"/>
      <c r="J6" s="40" t="s">
        <v>38</v>
      </c>
      <c r="K6" s="66"/>
    </row>
    <row r="7" ht="20.15" customHeight="true">
      <c r="A7" s="8" t="s">
        <v>3</v>
      </c>
      <c r="B7" s="23" t="n">
        <f>SUM(B8:B30)</f>
        <v>141410322000</v>
      </c>
      <c r="C7" s="24"/>
      <c r="D7" s="35" t="n">
        <f>SUM(D8:D30)</f>
        <v>116136016000</v>
      </c>
      <c r="E7" s="23"/>
      <c r="F7" s="46" t="n">
        <f>SUM(F8:F30)</f>
        <v>25274306000</v>
      </c>
      <c r="G7" s="51" t="n">
        <f>SUM(G8:G30)</f>
        <v>146449943000</v>
      </c>
      <c r="H7" s="23"/>
      <c r="I7" s="60" t="n">
        <f>SUM(I8:I30)</f>
        <v>117894360000</v>
      </c>
      <c r="J7" s="24"/>
      <c r="K7" s="60" t="n">
        <f>SUM(K8:K30)</f>
        <v>28555583000</v>
      </c>
    </row>
    <row r="8" ht="20.15" customHeight="true">
      <c r="A8" s="9" t="s">
        <v>4</v>
      </c>
      <c r="B8" s="24" t="n">
        <f>D8+F8</f>
        <v>1391807000</v>
      </c>
      <c r="C8" s="32"/>
      <c r="D8" s="35" t="n">
        <v>1320121000</v>
      </c>
      <c r="E8" s="41"/>
      <c r="F8" s="35" t="n">
        <v>71686000</v>
      </c>
      <c r="G8" s="51" t="n">
        <f>I8+K8</f>
        <v>1393119000</v>
      </c>
      <c r="H8" s="41"/>
      <c r="I8" s="60" t="n">
        <f>1320121000-8688000</f>
        <v>1311433000</v>
      </c>
      <c r="J8" s="24"/>
      <c r="K8" s="60" t="n">
        <f>71686000+10000000</f>
        <v>81686000</v>
      </c>
    </row>
    <row r="9" ht="20.15" customHeight="true">
      <c r="A9" s="10" t="s">
        <v>5</v>
      </c>
      <c r="B9" s="24" t="n">
        <f>D9+F9</f>
        <v>812981000</v>
      </c>
      <c r="C9" s="32"/>
      <c r="D9" s="35" t="n">
        <v>781881000</v>
      </c>
      <c r="E9" s="41"/>
      <c r="F9" s="35" t="n">
        <v>31100000</v>
      </c>
      <c r="G9" s="51" t="n">
        <f>I9+K9</f>
        <v>812981000</v>
      </c>
      <c r="H9" s="41"/>
      <c r="I9" s="60" t="n">
        <v>781881000</v>
      </c>
      <c r="J9" s="24"/>
      <c r="K9" s="67" t="n">
        <v>31100000</v>
      </c>
    </row>
    <row r="10" ht="20.15" customHeight="true">
      <c r="A10" s="10" t="s">
        <v>6</v>
      </c>
      <c r="B10" s="24" t="n">
        <f>D10+F10</f>
        <v>9833536000</v>
      </c>
      <c r="C10" s="32"/>
      <c r="D10" s="35" t="n">
        <v>8719935000</v>
      </c>
      <c r="E10" s="41"/>
      <c r="F10" s="35" t="n">
        <v>1113601000</v>
      </c>
      <c r="G10" s="51" t="n">
        <f>I10+K10</f>
        <v>10231427000</v>
      </c>
      <c r="H10" s="41"/>
      <c r="I10" s="60" t="n">
        <f>8719935000+126620000</f>
        <v>8846555000</v>
      </c>
      <c r="J10" s="24"/>
      <c r="K10" s="67" t="n">
        <f>1113601000+271271000</f>
        <v>1384872000</v>
      </c>
    </row>
    <row r="11" ht="20.15" customHeight="true">
      <c r="A11" s="10" t="s">
        <v>7</v>
      </c>
      <c r="B11" s="24" t="n">
        <f>D11+F11</f>
        <v>10643543000</v>
      </c>
      <c r="C11" s="32"/>
      <c r="D11" s="35" t="n">
        <v>10259146000</v>
      </c>
      <c r="E11" s="41"/>
      <c r="F11" s="35" t="n">
        <v>384397000</v>
      </c>
      <c r="G11" s="52" t="n">
        <f>I11+K11</f>
        <v>10695064000</v>
      </c>
      <c r="H11" s="41"/>
      <c r="I11" s="35" t="n">
        <v>10259146000</v>
      </c>
      <c r="J11" s="24"/>
      <c r="K11" s="60" t="n">
        <f>384397000+51521000</f>
        <v>435918000</v>
      </c>
    </row>
    <row r="12" ht="20.15" customHeight="true">
      <c r="A12" s="10" t="s">
        <v>8</v>
      </c>
      <c r="B12" s="24" t="n">
        <f>D12+F12</f>
        <v>1024649000</v>
      </c>
      <c r="C12" s="32"/>
      <c r="D12" s="35" t="n">
        <v>1011389000</v>
      </c>
      <c r="E12" s="41"/>
      <c r="F12" s="35" t="n">
        <v>13260000</v>
      </c>
      <c r="G12" s="52" t="n">
        <f>I12+K12</f>
        <v>1024649000</v>
      </c>
      <c r="H12" s="41"/>
      <c r="I12" s="35" t="n">
        <v>1011389000</v>
      </c>
      <c r="J12" s="24"/>
      <c r="K12" s="60" t="n">
        <v>13260000</v>
      </c>
    </row>
    <row r="13" ht="20.15" customHeight="true">
      <c r="A13" s="10" t="s">
        <v>9</v>
      </c>
      <c r="B13" s="24" t="n">
        <f>D13+F13</f>
        <v>51792075000</v>
      </c>
      <c r="C13" s="32"/>
      <c r="D13" s="35" t="n">
        <v>48823441000</v>
      </c>
      <c r="E13" s="41"/>
      <c r="F13" s="35" t="n">
        <v>2968634000</v>
      </c>
      <c r="G13" s="52" t="n">
        <f>I13+K13</f>
        <v>52599493000</v>
      </c>
      <c r="H13" s="42"/>
      <c r="I13" s="60" t="n">
        <f>48823441000+142494000</f>
        <v>48965935000</v>
      </c>
      <c r="J13" s="24"/>
      <c r="K13" s="60" t="n">
        <f>2968634000+664924000</f>
        <v>3633558000</v>
      </c>
    </row>
    <row r="14" ht="20.15" customHeight="true">
      <c r="A14" s="10" t="s">
        <v>10</v>
      </c>
      <c r="B14" s="24" t="n">
        <f>D14+F14</f>
        <v>3137273000</v>
      </c>
      <c r="C14" s="32"/>
      <c r="D14" s="35" t="n">
        <v>1765893000</v>
      </c>
      <c r="E14" s="41"/>
      <c r="F14" s="35" t="n">
        <v>1371380000</v>
      </c>
      <c r="G14" s="52" t="n">
        <f>I14+K14</f>
        <v>3400325000</v>
      </c>
      <c r="H14" s="42"/>
      <c r="I14" s="60" t="n">
        <f>1765893000+53978000</f>
        <v>1819871000</v>
      </c>
      <c r="J14" s="24"/>
      <c r="K14" s="60" t="n">
        <f>1371380000+209074000</f>
        <v>1580454000</v>
      </c>
    </row>
    <row r="15" ht="20.15" customHeight="true">
      <c r="A15" s="10" t="s">
        <v>11</v>
      </c>
      <c r="B15" s="24" t="n">
        <f>D15+F15</f>
        <v>3251142000</v>
      </c>
      <c r="C15" s="32"/>
      <c r="D15" s="35" t="n">
        <v>1094521000</v>
      </c>
      <c r="E15" s="41"/>
      <c r="F15" s="35" t="n">
        <v>2156621000</v>
      </c>
      <c r="G15" s="52" t="n">
        <f>I15+K15</f>
        <v>3859627000</v>
      </c>
      <c r="H15" s="42"/>
      <c r="I15" s="60" t="n">
        <f>1094521000+132937000</f>
        <v>1227458000</v>
      </c>
      <c r="J15" s="24"/>
      <c r="K15" s="60" t="n">
        <f>2156621000+475548000</f>
        <v>2632169000</v>
      </c>
    </row>
    <row r="16" ht="20.15" customHeight="true">
      <c r="A16" s="10" t="s">
        <v>12</v>
      </c>
      <c r="B16" s="24" t="n">
        <f>D16+F16</f>
        <v>3158058000</v>
      </c>
      <c r="C16" s="32"/>
      <c r="D16" s="35" t="n">
        <v>1633481000</v>
      </c>
      <c r="E16" s="41"/>
      <c r="F16" s="35" t="n">
        <v>1524577000</v>
      </c>
      <c r="G16" s="52" t="n">
        <f>I16+K16</f>
        <v>3343111000</v>
      </c>
      <c r="H16" s="42"/>
      <c r="I16" s="60" t="n">
        <f>1633481000+133858000</f>
        <v>1767339000</v>
      </c>
      <c r="J16" s="24"/>
      <c r="K16" s="60" t="n">
        <f>1524577000+51195000</f>
        <v>1575772000</v>
      </c>
    </row>
    <row r="17" ht="20.15" customHeight="true">
      <c r="A17" s="10" t="s">
        <v>13</v>
      </c>
      <c r="B17" s="24" t="n">
        <f>D17+F17</f>
        <v>14143842000</v>
      </c>
      <c r="C17" s="32"/>
      <c r="D17" s="35" t="n">
        <v>4333106000</v>
      </c>
      <c r="E17" s="41"/>
      <c r="F17" s="35" t="n">
        <v>9810736000</v>
      </c>
      <c r="G17" s="52" t="n">
        <f>I17+K17</f>
        <v>15599393000</v>
      </c>
      <c r="H17" s="42"/>
      <c r="I17" s="60" t="n">
        <f>4333106000+318548000</f>
        <v>4651654000</v>
      </c>
      <c r="J17" s="24"/>
      <c r="K17" s="60" t="n">
        <f>9810736000+1137003000</f>
        <v>10947739000</v>
      </c>
    </row>
    <row r="18" ht="20.15" customHeight="true">
      <c r="A18" s="10" t="s">
        <v>14</v>
      </c>
      <c r="B18" s="24" t="n">
        <f>D18+F18</f>
        <v>2081921000</v>
      </c>
      <c r="C18" s="32"/>
      <c r="D18" s="35" t="n">
        <v>1600231000</v>
      </c>
      <c r="E18" s="41"/>
      <c r="F18" s="35" t="n">
        <v>481690000</v>
      </c>
      <c r="G18" s="52" t="n">
        <f>I18+K18</f>
        <v>2668995000</v>
      </c>
      <c r="H18" s="41"/>
      <c r="I18" s="60" t="n">
        <f>1600231000+389514000</f>
        <v>1989745000</v>
      </c>
      <c r="J18" s="24"/>
      <c r="K18" s="60" t="n">
        <f>481690000+197560000</f>
        <v>679250000</v>
      </c>
    </row>
    <row r="19" ht="20.15" customHeight="true">
      <c r="A19" s="10" t="s">
        <v>15</v>
      </c>
      <c r="B19" s="24" t="n">
        <f>D19+F19</f>
        <v>863280000</v>
      </c>
      <c r="C19" s="32"/>
      <c r="D19" s="35" t="n">
        <v>863280000</v>
      </c>
      <c r="E19" s="41"/>
      <c r="F19" s="36" t="n">
        <v>0</v>
      </c>
      <c r="G19" s="52" t="n">
        <f>I19+K19</f>
        <v>914799000</v>
      </c>
      <c r="H19" s="42"/>
      <c r="I19" s="60" t="n">
        <f>863280000+51519000</f>
        <v>914799000</v>
      </c>
      <c r="J19" s="24"/>
      <c r="K19" s="68" t="n">
        <v>0</v>
      </c>
    </row>
    <row r="20" ht="20.15" customHeight="true">
      <c r="A20" s="10" t="s">
        <v>16</v>
      </c>
      <c r="B20" s="24" t="n">
        <f>D20+F20</f>
        <v>2109603000</v>
      </c>
      <c r="C20" s="33"/>
      <c r="D20" s="35" t="n">
        <v>2109603000</v>
      </c>
      <c r="E20" s="42"/>
      <c r="F20" s="36" t="n">
        <v>0</v>
      </c>
      <c r="G20" s="52" t="n">
        <f>I20+K20</f>
        <v>2143623000</v>
      </c>
      <c r="H20" s="42"/>
      <c r="I20" s="60" t="n">
        <f>2109603000+34020000</f>
        <v>2143623000</v>
      </c>
      <c r="J20" s="24"/>
      <c r="K20" s="68" t="n">
        <v>0</v>
      </c>
    </row>
    <row r="21" ht="20.15" customHeight="true">
      <c r="A21" s="10" t="s">
        <v>17</v>
      </c>
      <c r="B21" s="24" t="n">
        <f>D21+F21</f>
        <v>15972772000</v>
      </c>
      <c r="C21" s="33"/>
      <c r="D21" s="35" t="n">
        <v>15615714000</v>
      </c>
      <c r="E21" s="42"/>
      <c r="F21" s="35" t="n">
        <v>357058000</v>
      </c>
      <c r="G21" s="52" t="n">
        <f>I21+K21</f>
        <v>16126392000</v>
      </c>
      <c r="H21" s="42"/>
      <c r="I21" s="60" t="n">
        <f>15615714000-63649000</f>
        <v>15552065000</v>
      </c>
      <c r="J21" s="24"/>
      <c r="K21" s="60" t="n">
        <f>357058000+217269000</f>
        <v>574327000</v>
      </c>
    </row>
    <row r="22" ht="20.15" customHeight="true">
      <c r="A22" s="10" t="s">
        <v>18</v>
      </c>
      <c r="B22" s="24" t="n">
        <f>D22+F22</f>
        <v>21964000</v>
      </c>
      <c r="C22" s="33"/>
      <c r="D22" s="35" t="n">
        <v>19731000</v>
      </c>
      <c r="E22" s="42"/>
      <c r="F22" s="35" t="n">
        <v>2233000</v>
      </c>
      <c r="G22" s="52" t="n">
        <f>I22+K22</f>
        <v>21964000</v>
      </c>
      <c r="H22" s="42"/>
      <c r="I22" s="60" t="n">
        <v>19731000</v>
      </c>
      <c r="J22" s="24"/>
      <c r="K22" s="60" t="n">
        <v>2233000</v>
      </c>
    </row>
    <row r="23" ht="20.15" customHeight="true">
      <c r="A23" s="10" t="s">
        <v>19</v>
      </c>
      <c r="B23" s="24" t="n">
        <f>D23+F23</f>
        <v>5056002000</v>
      </c>
      <c r="C23" s="33"/>
      <c r="D23" s="35" t="n">
        <v>4900397000</v>
      </c>
      <c r="E23" s="42"/>
      <c r="F23" s="35" t="n">
        <v>155605000</v>
      </c>
      <c r="G23" s="52" t="n">
        <f>I23+K23</f>
        <v>5425993000</v>
      </c>
      <c r="H23" s="42"/>
      <c r="I23" s="60" t="n">
        <f>4900397000+341546000</f>
        <v>5241943000</v>
      </c>
      <c r="J23" s="24"/>
      <c r="K23" s="60" t="n">
        <f>155605000+28445000</f>
        <v>184050000</v>
      </c>
    </row>
    <row r="24" ht="20.15" customHeight="true">
      <c r="A24" s="10" t="s">
        <v>20</v>
      </c>
      <c r="B24" s="24" t="n">
        <f>D24+F24</f>
        <v>8246328000</v>
      </c>
      <c r="C24" s="32"/>
      <c r="D24" s="35" t="n">
        <v>5523074000</v>
      </c>
      <c r="E24" s="41"/>
      <c r="F24" s="35" t="n">
        <v>2723254000</v>
      </c>
      <c r="G24" s="52" t="n">
        <f>I24+K24</f>
        <v>8228596000</v>
      </c>
      <c r="H24" s="41"/>
      <c r="I24" s="60" t="n">
        <f>5523074000+104162000</f>
        <v>5627236000</v>
      </c>
      <c r="J24" s="24"/>
      <c r="K24" s="60" t="n">
        <f>2723254000-121894000</f>
        <v>2601360000</v>
      </c>
    </row>
    <row r="25" ht="20.15" customHeight="true">
      <c r="A25" s="10" t="s">
        <v>21</v>
      </c>
      <c r="B25" s="24" t="n">
        <f>D25+F25</f>
        <v>1284031000</v>
      </c>
      <c r="C25" s="32"/>
      <c r="D25" s="35" t="n">
        <v>675557000</v>
      </c>
      <c r="E25" s="41"/>
      <c r="F25" s="35" t="n">
        <v>608474000</v>
      </c>
      <c r="G25" s="52" t="n">
        <f>I25+K25</f>
        <v>1374877000</v>
      </c>
      <c r="H25" s="41"/>
      <c r="I25" s="60" t="n">
        <f>675557000+1485000</f>
        <v>677042000</v>
      </c>
      <c r="J25" s="24"/>
      <c r="K25" s="60" t="n">
        <f>608474000+89361000</f>
        <v>697835000</v>
      </c>
    </row>
    <row r="26" ht="20.15" customHeight="true">
      <c r="A26" s="10" t="s">
        <v>22</v>
      </c>
      <c r="B26" s="24" t="n">
        <f>D26+F26</f>
        <v>3115965000</v>
      </c>
      <c r="C26" s="32"/>
      <c r="D26" s="35" t="n">
        <v>3115965000</v>
      </c>
      <c r="E26" s="41"/>
      <c r="F26" s="36" t="n">
        <v>0</v>
      </c>
      <c r="G26" s="52" t="n">
        <f>I26+K26</f>
        <v>3115965000</v>
      </c>
      <c r="H26" s="41"/>
      <c r="I26" s="35" t="n">
        <v>3115965000</v>
      </c>
      <c r="J26" s="41"/>
      <c r="K26" s="68" t="n">
        <v>0</v>
      </c>
    </row>
    <row r="27" ht="20.15" customHeight="true">
      <c r="A27" s="10" t="s">
        <v>23</v>
      </c>
      <c r="B27" s="24" t="n">
        <f>D27+F27</f>
        <v>800000000</v>
      </c>
      <c r="C27" s="33"/>
      <c r="D27" s="35" t="n">
        <v>800000000</v>
      </c>
      <c r="E27" s="42"/>
      <c r="F27" s="36" t="n">
        <v>0</v>
      </c>
      <c r="G27" s="52" t="n">
        <f>I27+K27</f>
        <v>800000000</v>
      </c>
      <c r="H27" s="42"/>
      <c r="I27" s="35" t="n">
        <v>800000000</v>
      </c>
      <c r="J27" s="42"/>
      <c r="K27" s="68" t="n">
        <v>0</v>
      </c>
    </row>
    <row r="28" ht="20.15" customHeight="true">
      <c r="A28" s="10" t="s">
        <v>24</v>
      </c>
      <c r="B28" s="25" t="n">
        <f>D28+F28</f>
        <v>0</v>
      </c>
      <c r="C28" s="33"/>
      <c r="D28" s="36" t="n">
        <v>0</v>
      </c>
      <c r="E28" s="42"/>
      <c r="F28" s="36" t="n">
        <v>0</v>
      </c>
      <c r="G28" s="25" t="n">
        <f>I28+K28</f>
        <v>0</v>
      </c>
      <c r="H28" s="42"/>
      <c r="I28" s="36" t="n">
        <v>0</v>
      </c>
      <c r="J28" s="42"/>
      <c r="K28" s="68" t="n">
        <v>0</v>
      </c>
    </row>
    <row r="29" ht="20.15" customHeight="true">
      <c r="A29" s="10" t="s">
        <v>25</v>
      </c>
      <c r="B29" s="24" t="n">
        <f>D29+F29</f>
        <v>2169550000</v>
      </c>
      <c r="C29" s="33"/>
      <c r="D29" s="35" t="n">
        <v>869550000</v>
      </c>
      <c r="E29" s="42"/>
      <c r="F29" s="35" t="n">
        <v>1300000000</v>
      </c>
      <c r="G29" s="52" t="n">
        <f>I29+K29</f>
        <v>2169550000</v>
      </c>
      <c r="H29" s="42"/>
      <c r="I29" s="35" t="n">
        <v>869550000</v>
      </c>
      <c r="J29" s="42"/>
      <c r="K29" s="67" t="n">
        <v>1300000000</v>
      </c>
    </row>
    <row r="30" ht="20.15" customHeight="true">
      <c r="A30" s="10" t="s">
        <v>26</v>
      </c>
      <c r="B30" s="24" t="n">
        <f>D30+F30</f>
        <v>500000000</v>
      </c>
      <c r="C30" s="32"/>
      <c r="D30" s="35" t="n">
        <v>300000000</v>
      </c>
      <c r="E30" s="41"/>
      <c r="F30" s="35" t="n">
        <v>200000000</v>
      </c>
      <c r="G30" s="52" t="n">
        <f>I30+K30</f>
        <v>500000000</v>
      </c>
      <c r="H30" s="41"/>
      <c r="I30" s="35" t="n">
        <v>300000000</v>
      </c>
      <c r="J30" s="41"/>
      <c r="K30" s="67" t="n">
        <v>200000000</v>
      </c>
    </row>
    <row r="31" ht="20.15" customHeight="true">
      <c r="A31" s="11"/>
      <c r="B31" s="26"/>
      <c r="C31" s="26"/>
      <c r="D31" s="37"/>
      <c r="E31" s="43"/>
      <c r="F31" s="43"/>
      <c r="G31" s="53"/>
      <c r="H31" s="43"/>
      <c r="I31" s="23"/>
      <c r="J31" s="26"/>
      <c r="K31" s="23"/>
    </row>
    <row r="32" ht="20.15" customHeight="true">
      <c r="A32" s="12"/>
      <c r="B32" s="27"/>
      <c r="C32" s="27"/>
      <c r="D32" s="27"/>
      <c r="E32" s="27"/>
      <c r="F32" s="27"/>
      <c r="G32" s="27"/>
      <c r="H32" s="56"/>
      <c r="I32" s="61" t="s">
        <v>42</v>
      </c>
      <c r="J32" s="61"/>
      <c r="K32" s="69"/>
    </row>
    <row r="33" ht="20.15" customHeight="true">
      <c r="A33" s="12"/>
      <c r="B33" s="27"/>
      <c r="C33" s="27"/>
      <c r="D33" s="27"/>
      <c r="E33" s="27"/>
      <c r="F33" s="27"/>
      <c r="G33" s="27"/>
      <c r="H33" s="57"/>
      <c r="I33" s="62"/>
      <c r="J33" s="62"/>
      <c r="K33" s="70"/>
    </row>
    <row r="34" ht="20.15" customHeight="true">
      <c r="A34" s="12"/>
      <c r="B34" s="27"/>
      <c r="C34" s="27"/>
      <c r="D34" s="27"/>
      <c r="E34" s="27"/>
      <c r="F34" s="27"/>
      <c r="G34" s="27"/>
      <c r="H34" s="57"/>
      <c r="I34" s="62"/>
      <c r="J34" s="62"/>
      <c r="K34" s="70"/>
    </row>
    <row r="35" ht="20.15" customHeight="true">
      <c r="A35" s="13" t="s">
        <v>27</v>
      </c>
      <c r="B35" s="28"/>
      <c r="C35" s="13" t="s">
        <v>36</v>
      </c>
      <c r="D35" s="13"/>
      <c r="E35" s="14"/>
      <c r="F35" s="47" t="s">
        <v>39</v>
      </c>
      <c r="G35" s="54"/>
      <c r="H35" s="57"/>
      <c r="I35" s="13" t="s">
        <v>43</v>
      </c>
      <c r="J35" s="13"/>
    </row>
    <row r="36" ht="20.15" customHeight="true">
      <c r="A36" s="14"/>
      <c r="B36" s="28"/>
      <c r="C36" s="14"/>
      <c r="D36" s="14"/>
      <c r="E36" s="14"/>
      <c r="F36" s="47" t="s">
        <v>40</v>
      </c>
      <c r="G36" s="48"/>
      <c r="H36" s="57"/>
      <c r="I36" s="14"/>
      <c r="J36" s="14"/>
      <c r="K36" s="71"/>
    </row>
    <row r="37" ht="20.15" customHeight="true">
      <c r="A37" s="14"/>
      <c r="B37" s="28"/>
      <c r="C37" s="14"/>
      <c r="D37" s="14"/>
      <c r="E37" s="14"/>
      <c r="F37" s="48"/>
      <c r="G37" s="48"/>
      <c r="H37" s="57"/>
      <c r="I37" s="14"/>
      <c r="J37" s="14"/>
      <c r="K37" s="71"/>
    </row>
    <row r="38" ht="20.15" customHeight="true">
      <c r="A38" s="14"/>
      <c r="B38" s="28"/>
      <c r="C38" s="14"/>
      <c r="D38" s="14"/>
      <c r="E38" s="14"/>
      <c r="F38" s="48"/>
      <c r="G38" s="48"/>
      <c r="H38" s="57"/>
      <c r="I38" s="14"/>
      <c r="J38" s="14"/>
      <c r="K38" s="71"/>
    </row>
    <row r="39" ht="20.15" customHeight="true">
      <c r="A39" s="15" t="s">
        <v>28</v>
      </c>
      <c r="B39" s="28"/>
      <c r="C39" s="28"/>
      <c r="D39" s="28"/>
      <c r="E39" s="28"/>
      <c r="F39" s="28"/>
      <c r="G39" s="28"/>
      <c r="H39" s="58"/>
      <c r="I39" s="63"/>
      <c r="J39" s="63"/>
      <c r="K39" s="63"/>
    </row>
    <row r="40" ht="19.5" customHeight="true">
      <c r="A40" s="16" t="s">
        <v>29</v>
      </c>
      <c r="C40" s="16"/>
      <c r="D40" s="28"/>
      <c r="E40" s="28"/>
      <c r="F40" s="28"/>
      <c r="G40" s="28"/>
      <c r="H40" s="57"/>
      <c r="I40" s="57"/>
      <c r="J40" s="57"/>
      <c r="K40" s="57"/>
    </row>
    <row r="41" ht="20.15" customHeight="true">
      <c r="A41" s="17" t="s">
        <v>30</v>
      </c>
      <c r="H41" s="58"/>
    </row>
    <row r="42">
      <c r="A42" s="18"/>
    </row>
    <row r="43">
      <c r="A43" s="18"/>
    </row>
    <row r="44">
      <c r="A44" s="18"/>
    </row>
    <row r="45">
      <c r="A45" s="18"/>
    </row>
    <row r="46">
      <c r="A46" s="18"/>
      <c r="B46" s="18"/>
    </row>
    <row r="47">
      <c r="A47" s="18"/>
      <c r="B47" s="18"/>
    </row>
    <row r="48">
      <c r="A48" s="18"/>
    </row>
    <row r="49">
      <c r="A49" s="18"/>
    </row>
    <row r="50">
      <c r="A50" s="18"/>
    </row>
    <row r="51">
      <c r="A51" s="18"/>
    </row>
    <row r="52">
      <c r="A52" s="18"/>
    </row>
    <row r="53">
      <c r="A53" s="18"/>
    </row>
    <row r="54">
      <c r="A54" s="18"/>
    </row>
    <row r="55">
      <c r="A55" s="18"/>
    </row>
    <row r="56">
      <c r="A56" s="18"/>
    </row>
    <row r="57">
      <c r="A57" s="18"/>
    </row>
    <row r="58">
      <c r="A58" s="18"/>
    </row>
    <row r="59">
      <c r="A59" s="18"/>
    </row>
    <row r="60">
      <c r="A60" s="18"/>
    </row>
    <row r="61">
      <c r="A61" s="18"/>
    </row>
    <row r="62">
      <c r="A62" s="18"/>
    </row>
    <row r="63">
      <c r="A63" s="18"/>
    </row>
    <row r="64">
      <c r="A64" s="18"/>
    </row>
    <row r="65">
      <c r="A65" s="18"/>
    </row>
    <row r="66">
      <c r="A66" s="18"/>
    </row>
    <row r="67">
      <c r="A67" s="18"/>
    </row>
    <row r="68">
      <c r="A68" s="18"/>
    </row>
    <row r="69">
      <c r="A69" s="18"/>
    </row>
    <row r="70">
      <c r="A70" s="18"/>
    </row>
    <row r="71">
      <c r="A71" s="18"/>
    </row>
    <row r="72">
      <c r="A72" s="18"/>
    </row>
    <row r="73">
      <c r="A73" s="18"/>
    </row>
    <row r="74">
      <c r="A74" s="18"/>
    </row>
    <row r="75">
      <c r="A75" s="18"/>
    </row>
    <row r="76">
      <c r="A76" s="18"/>
    </row>
    <row r="77">
      <c r="A77" s="18"/>
    </row>
    <row r="78">
      <c r="A78" s="18"/>
    </row>
    <row r="79">
      <c r="A79" s="18"/>
    </row>
    <row r="80">
      <c r="A80" s="18"/>
    </row>
    <row r="81">
      <c r="A81" s="18"/>
    </row>
    <row r="82">
      <c r="A82" s="18"/>
    </row>
    <row r="83">
      <c r="A83" s="18"/>
    </row>
    <row r="84">
      <c r="A84" s="18"/>
    </row>
    <row r="85">
      <c r="A85" s="18"/>
    </row>
    <row r="86">
      <c r="A86" s="18"/>
    </row>
    <row r="87">
      <c r="A87" s="18"/>
    </row>
    <row r="88">
      <c r="A88" s="18"/>
    </row>
    <row r="89">
      <c r="A89" s="18"/>
    </row>
    <row r="90">
      <c r="A90" s="18"/>
    </row>
    <row r="91">
      <c r="A91" s="18"/>
    </row>
    <row r="92">
      <c r="A92" s="18"/>
    </row>
    <row r="93">
      <c r="A93" s="18"/>
    </row>
    <row r="94">
      <c r="A94" s="18"/>
    </row>
    <row r="95">
      <c r="A95" s="18"/>
    </row>
  </sheetData>
  <mergeCells>
    <mergeCell ref="F2:I2"/>
    <mergeCell ref="B4:J4"/>
    <mergeCell ref="A5:A6"/>
    <mergeCell ref="C6:D6"/>
    <mergeCell ref="H6:I6"/>
    <mergeCell ref="J6:K6"/>
    <mergeCell ref="G5:K5"/>
    <mergeCell ref="E6:F6"/>
    <mergeCell ref="B5:F5"/>
    <mergeCell ref="H40:K40"/>
    <mergeCell ref="I32:K32"/>
    <mergeCell ref="I35:I36"/>
    <mergeCell ref="A35:A36"/>
    <mergeCell ref="H35:H36"/>
    <mergeCell ref="E35:E36"/>
    <mergeCell ref="C35:C36"/>
  </mergeCells>
  <printOptions horizontalCentered="true"/>
  <pageMargins bottom="0.748031496062992" footer="0.31496062992126" header="0.31496062992126" left="0.708661417322835" right="0.708661417322835" top="0.748031496062992"/>
  <pageSetup paperSize="8" orientation="landscape" fitToHeight="0" fitToWidth="0" scale="88"/>
</worksheet>
</file>